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I:\Vecchio DESKTOP\Invio email dirette agli iscritti 2025\Comunic_USRC_30_06_25\"/>
    </mc:Choice>
  </mc:AlternateContent>
  <xr:revisionPtr revIDLastSave="0" documentId="8_{5BF158F7-D1E1-4C69-9E39-455EDA4CB530}" xr6:coauthVersionLast="47" xr6:coauthVersionMax="47" xr10:uidLastSave="{00000000-0000-0000-0000-000000000000}"/>
  <bookViews>
    <workbookView xWindow="-120" yWindow="-120" windowWidth="29040" windowHeight="15720" xr2:uid="{3E4CF1F0-D423-4F23-AEDA-9FC088E87DFA}"/>
  </bookViews>
  <sheets>
    <sheet name="Calcolo" sheetId="1" r:id="rId1"/>
    <sheet name="Prog. - D.L." sheetId="2" state="hidden" r:id="rId2"/>
    <sheet name="Calcola % IC" sheetId="3" state="hidden" r:id="rId3"/>
  </sheets>
  <externalReferences>
    <externalReference r:id="rId4"/>
  </externalReferences>
  <definedNames>
    <definedName name="Sede_SUA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1" l="1"/>
  <c r="D32" i="1"/>
  <c r="H34" i="1"/>
  <c r="G29" i="1"/>
  <c r="C37" i="3"/>
  <c r="J60" i="3" s="1"/>
  <c r="C68" i="3"/>
  <c r="J75" i="3" s="1"/>
  <c r="K75" i="3" s="1"/>
  <c r="C6" i="3"/>
  <c r="J29" i="3" s="1"/>
  <c r="C99" i="3"/>
  <c r="J105" i="3" s="1"/>
  <c r="K105" i="3" s="1"/>
  <c r="W30" i="2"/>
  <c r="S30" i="2"/>
  <c r="O30" i="2"/>
  <c r="K30" i="2"/>
  <c r="G30" i="2"/>
  <c r="C30" i="2"/>
  <c r="W29" i="2"/>
  <c r="S29" i="2"/>
  <c r="O29" i="2"/>
  <c r="K29" i="2"/>
  <c r="G29" i="2"/>
  <c r="C29" i="2"/>
  <c r="W28" i="2"/>
  <c r="S28" i="2"/>
  <c r="O28" i="2"/>
  <c r="K28" i="2"/>
  <c r="G28" i="2"/>
  <c r="C28" i="2"/>
  <c r="W27" i="2"/>
  <c r="S27" i="2"/>
  <c r="O27" i="2"/>
  <c r="K27" i="2"/>
  <c r="G27" i="2"/>
  <c r="C27" i="2"/>
  <c r="W26" i="2"/>
  <c r="S26" i="2"/>
  <c r="O26" i="2"/>
  <c r="K26" i="2"/>
  <c r="G26" i="2"/>
  <c r="C26" i="2"/>
  <c r="W25" i="2"/>
  <c r="S25" i="2"/>
  <c r="O25" i="2"/>
  <c r="K25" i="2"/>
  <c r="G25" i="2"/>
  <c r="C25" i="2"/>
  <c r="W24" i="2"/>
  <c r="S24" i="2"/>
  <c r="O24" i="2"/>
  <c r="K24" i="2"/>
  <c r="G24" i="2"/>
  <c r="C24" i="2"/>
  <c r="W23" i="2"/>
  <c r="S23" i="2"/>
  <c r="O23" i="2"/>
  <c r="K23" i="2"/>
  <c r="G23" i="2"/>
  <c r="C23" i="2"/>
  <c r="W22" i="2"/>
  <c r="S22" i="2"/>
  <c r="O22" i="2"/>
  <c r="K22" i="2"/>
  <c r="G22" i="2"/>
  <c r="C22" i="2"/>
  <c r="W21" i="2"/>
  <c r="S21" i="2"/>
  <c r="O21" i="2"/>
  <c r="K21" i="2"/>
  <c r="G21" i="2"/>
  <c r="C21" i="2"/>
  <c r="W20" i="2"/>
  <c r="S20" i="2"/>
  <c r="O20" i="2"/>
  <c r="K20" i="2"/>
  <c r="G20" i="2"/>
  <c r="C20" i="2"/>
  <c r="W19" i="2"/>
  <c r="S19" i="2"/>
  <c r="O19" i="2"/>
  <c r="K19" i="2"/>
  <c r="G19" i="2"/>
  <c r="C19" i="2"/>
  <c r="W18" i="2"/>
  <c r="S18" i="2"/>
  <c r="O18" i="2"/>
  <c r="K18" i="2"/>
  <c r="G18" i="2"/>
  <c r="C18" i="2"/>
  <c r="W17" i="2"/>
  <c r="S17" i="2"/>
  <c r="O17" i="2"/>
  <c r="K17" i="2"/>
  <c r="G17" i="2"/>
  <c r="C17" i="2"/>
  <c r="W16" i="2"/>
  <c r="S16" i="2"/>
  <c r="O16" i="2"/>
  <c r="K16" i="2"/>
  <c r="G16" i="2"/>
  <c r="C16" i="2"/>
  <c r="W15" i="2"/>
  <c r="S15" i="2"/>
  <c r="O15" i="2"/>
  <c r="K15" i="2"/>
  <c r="G15" i="2"/>
  <c r="C15" i="2"/>
  <c r="W14" i="2"/>
  <c r="S14" i="2"/>
  <c r="O14" i="2"/>
  <c r="K14" i="2"/>
  <c r="G14" i="2"/>
  <c r="C14" i="2"/>
  <c r="W13" i="2"/>
  <c r="S13" i="2"/>
  <c r="O13" i="2"/>
  <c r="K13" i="2"/>
  <c r="G13" i="2"/>
  <c r="C13" i="2"/>
  <c r="W12" i="2"/>
  <c r="S12" i="2"/>
  <c r="O12" i="2"/>
  <c r="K12" i="2"/>
  <c r="G12" i="2"/>
  <c r="C12" i="2"/>
  <c r="W11" i="2"/>
  <c r="S11" i="2"/>
  <c r="O11" i="2"/>
  <c r="K11" i="2"/>
  <c r="G11" i="2"/>
  <c r="C11" i="2"/>
  <c r="W10" i="2"/>
  <c r="S10" i="2"/>
  <c r="O10" i="2"/>
  <c r="K10" i="2"/>
  <c r="G10" i="2"/>
  <c r="C10" i="2"/>
  <c r="W9" i="2"/>
  <c r="S9" i="2"/>
  <c r="O9" i="2"/>
  <c r="K9" i="2"/>
  <c r="G9" i="2"/>
  <c r="C9" i="2"/>
  <c r="W8" i="2"/>
  <c r="S8" i="2"/>
  <c r="O8" i="2"/>
  <c r="K8" i="2"/>
  <c r="G8" i="2"/>
  <c r="C8" i="2"/>
  <c r="W7" i="2"/>
  <c r="S7" i="2"/>
  <c r="O7" i="2"/>
  <c r="K7" i="2"/>
  <c r="G7" i="2"/>
  <c r="C7" i="2"/>
  <c r="W6" i="2"/>
  <c r="S6" i="2"/>
  <c r="O6" i="2"/>
  <c r="K6" i="2"/>
  <c r="G6" i="2"/>
  <c r="C6" i="2"/>
  <c r="W5" i="2"/>
  <c r="S5" i="2"/>
  <c r="O5" i="2"/>
  <c r="K5" i="2"/>
  <c r="G5" i="2"/>
  <c r="C5" i="2"/>
  <c r="W4" i="2"/>
  <c r="S4" i="2"/>
  <c r="O4" i="2"/>
  <c r="K4" i="2"/>
  <c r="G4" i="2"/>
  <c r="C4" i="2"/>
  <c r="W3" i="2"/>
  <c r="S3" i="2"/>
  <c r="O3" i="2"/>
  <c r="K3" i="2"/>
  <c r="G3" i="2"/>
  <c r="C3" i="2"/>
  <c r="H24" i="1"/>
  <c r="H35" i="1" s="1"/>
  <c r="J95" i="3" l="1"/>
  <c r="K95" i="3" s="1"/>
  <c r="J112" i="3"/>
  <c r="K112" i="3" s="1"/>
  <c r="J118" i="3"/>
  <c r="K118" i="3" s="1"/>
  <c r="J100" i="3"/>
  <c r="K100" i="3" s="1"/>
  <c r="D106" i="3"/>
  <c r="J106" i="3"/>
  <c r="K106" i="3" s="1"/>
  <c r="J43" i="3"/>
  <c r="K43" i="3" s="1"/>
  <c r="J48" i="3"/>
  <c r="K48" i="3" s="1"/>
  <c r="J49" i="3"/>
  <c r="K49" i="3" s="1"/>
  <c r="J50" i="3"/>
  <c r="K50" i="3" s="1"/>
  <c r="J51" i="3"/>
  <c r="K51" i="3" s="1"/>
  <c r="J41" i="3"/>
  <c r="K41" i="3" s="1"/>
  <c r="J42" i="3"/>
  <c r="K42" i="3" s="1"/>
  <c r="J10" i="3"/>
  <c r="J9" i="3"/>
  <c r="K9" i="3" s="1"/>
  <c r="J8" i="3"/>
  <c r="K8" i="3" s="1"/>
  <c r="J72" i="3"/>
  <c r="K72" i="3" s="1"/>
  <c r="J11" i="3"/>
  <c r="K11" i="3" s="1"/>
  <c r="J17" i="3"/>
  <c r="K17" i="3" s="1"/>
  <c r="J40" i="3"/>
  <c r="K40" i="3" s="1"/>
  <c r="J19" i="3"/>
  <c r="K19" i="3" s="1"/>
  <c r="J18" i="3"/>
  <c r="K18" i="3" s="1"/>
  <c r="J20" i="3"/>
  <c r="K20" i="3" s="1"/>
  <c r="J65" i="3"/>
  <c r="K65" i="3" s="1"/>
  <c r="J23" i="3"/>
  <c r="K23" i="3" s="1"/>
  <c r="J21" i="3"/>
  <c r="K21" i="3" s="1"/>
  <c r="J5" i="3"/>
  <c r="K5" i="3" s="1"/>
  <c r="J22" i="3"/>
  <c r="K22" i="3" s="1"/>
  <c r="J6" i="3"/>
  <c r="K6" i="3" s="1"/>
  <c r="J7" i="3"/>
  <c r="K7" i="3" s="1"/>
  <c r="K29" i="3"/>
  <c r="J12" i="3"/>
  <c r="K12" i="3" s="1"/>
  <c r="J24" i="3"/>
  <c r="K24" i="3" s="1"/>
  <c r="J1" i="3"/>
  <c r="K1" i="3" s="1"/>
  <c r="J13" i="3"/>
  <c r="K13" i="3" s="1"/>
  <c r="J25" i="3"/>
  <c r="K25" i="3" s="1"/>
  <c r="J2" i="3"/>
  <c r="K2" i="3" s="1"/>
  <c r="J14" i="3"/>
  <c r="K14" i="3" s="1"/>
  <c r="J26" i="3"/>
  <c r="K26" i="3" s="1"/>
  <c r="J3" i="3"/>
  <c r="K3" i="3" s="1"/>
  <c r="J15" i="3"/>
  <c r="K15" i="3" s="1"/>
  <c r="J27" i="3"/>
  <c r="K27" i="3" s="1"/>
  <c r="J81" i="3"/>
  <c r="K81" i="3" s="1"/>
  <c r="J4" i="3"/>
  <c r="K4" i="3" s="1"/>
  <c r="J16" i="3"/>
  <c r="K16" i="3" s="1"/>
  <c r="J28" i="3"/>
  <c r="K28" i="3" s="1"/>
  <c r="J32" i="3"/>
  <c r="K32" i="3" s="1"/>
  <c r="J52" i="3"/>
  <c r="K52" i="3" s="1"/>
  <c r="J53" i="3"/>
  <c r="K53" i="3" s="1"/>
  <c r="J54" i="3"/>
  <c r="K54" i="3" s="1"/>
  <c r="J37" i="3"/>
  <c r="K37" i="3" s="1"/>
  <c r="J55" i="3"/>
  <c r="K55" i="3" s="1"/>
  <c r="J35" i="3"/>
  <c r="K35" i="3" s="1"/>
  <c r="J36" i="3"/>
  <c r="K36" i="3" s="1"/>
  <c r="J39" i="3"/>
  <c r="K39" i="3" s="1"/>
  <c r="J103" i="3"/>
  <c r="K103" i="3" s="1"/>
  <c r="J87" i="3"/>
  <c r="K87" i="3" s="1"/>
  <c r="J74" i="3"/>
  <c r="K74" i="3" s="1"/>
  <c r="J69" i="3"/>
  <c r="K69" i="3" s="1"/>
  <c r="J67" i="3"/>
  <c r="K67" i="3" s="1"/>
  <c r="J44" i="3"/>
  <c r="K44" i="3" s="1"/>
  <c r="J56" i="3"/>
  <c r="K56" i="3" s="1"/>
  <c r="J33" i="3"/>
  <c r="K33" i="3" s="1"/>
  <c r="J45" i="3"/>
  <c r="K45" i="3" s="1"/>
  <c r="J57" i="3"/>
  <c r="K57" i="3" s="1"/>
  <c r="J34" i="3"/>
  <c r="K34" i="3" s="1"/>
  <c r="J46" i="3"/>
  <c r="K46" i="3" s="1"/>
  <c r="J58" i="3"/>
  <c r="K58" i="3" s="1"/>
  <c r="J47" i="3"/>
  <c r="K47" i="3" s="1"/>
  <c r="J59" i="3"/>
  <c r="K59" i="3" s="1"/>
  <c r="J38" i="3"/>
  <c r="K38" i="3" s="1"/>
  <c r="J63" i="3"/>
  <c r="K63" i="3" s="1"/>
  <c r="J64" i="3"/>
  <c r="K64" i="3" s="1"/>
  <c r="J66" i="3"/>
  <c r="K66" i="3" s="1"/>
  <c r="K10" i="3"/>
  <c r="J80" i="3"/>
  <c r="K80" i="3" s="1"/>
  <c r="J86" i="3"/>
  <c r="K86" i="3" s="1"/>
  <c r="J94" i="3"/>
  <c r="K94" i="3" s="1"/>
  <c r="J111" i="3"/>
  <c r="K111" i="3" s="1"/>
  <c r="J117" i="3"/>
  <c r="K117" i="3" s="1"/>
  <c r="J70" i="3"/>
  <c r="K70" i="3" s="1"/>
  <c r="J101" i="3"/>
  <c r="K101" i="3" s="1"/>
  <c r="J76" i="3"/>
  <c r="K76" i="3" s="1"/>
  <c r="J82" i="3"/>
  <c r="K82" i="3" s="1"/>
  <c r="J88" i="3"/>
  <c r="K88" i="3" s="1"/>
  <c r="J96" i="3"/>
  <c r="K96" i="3" s="1"/>
  <c r="J107" i="3"/>
  <c r="K107" i="3" s="1"/>
  <c r="J113" i="3"/>
  <c r="K113" i="3" s="1"/>
  <c r="J119" i="3"/>
  <c r="K119" i="3" s="1"/>
  <c r="J73" i="3"/>
  <c r="K73" i="3" s="1"/>
  <c r="J77" i="3"/>
  <c r="K77" i="3" s="1"/>
  <c r="J83" i="3"/>
  <c r="K83" i="3" s="1"/>
  <c r="J89" i="3"/>
  <c r="K89" i="3" s="1"/>
  <c r="J97" i="3"/>
  <c r="K97" i="3" s="1"/>
  <c r="J104" i="3"/>
  <c r="K104" i="3" s="1"/>
  <c r="J108" i="3"/>
  <c r="K108" i="3" s="1"/>
  <c r="J114" i="3"/>
  <c r="K114" i="3" s="1"/>
  <c r="J120" i="3"/>
  <c r="K120" i="3" s="1"/>
  <c r="J71" i="3"/>
  <c r="K71" i="3" s="1"/>
  <c r="J78" i="3"/>
  <c r="K78" i="3" s="1"/>
  <c r="J84" i="3"/>
  <c r="K84" i="3" s="1"/>
  <c r="J90" i="3"/>
  <c r="K90" i="3" s="1"/>
  <c r="J98" i="3"/>
  <c r="K98" i="3" s="1"/>
  <c r="J102" i="3"/>
  <c r="K102" i="3" s="1"/>
  <c r="J109" i="3"/>
  <c r="K109" i="3" s="1"/>
  <c r="J115" i="3"/>
  <c r="K115" i="3" s="1"/>
  <c r="J121" i="3"/>
  <c r="K121" i="3" s="1"/>
  <c r="K60" i="3"/>
  <c r="J79" i="3"/>
  <c r="K79" i="3" s="1"/>
  <c r="J85" i="3"/>
  <c r="K85" i="3" s="1"/>
  <c r="J91" i="3"/>
  <c r="K91" i="3" s="1"/>
  <c r="J110" i="3"/>
  <c r="K110" i="3" s="1"/>
  <c r="J116" i="3"/>
  <c r="K116" i="3" s="1"/>
  <c r="J122" i="3"/>
  <c r="K122" i="3" s="1"/>
  <c r="J68" i="3"/>
  <c r="K68" i="3" s="1"/>
  <c r="J99" i="3"/>
  <c r="K99" i="3" s="1"/>
  <c r="H11" i="3" l="1"/>
  <c r="G11" i="3" s="1"/>
  <c r="D11" i="3" s="1"/>
  <c r="H104" i="3"/>
  <c r="H73" i="3"/>
  <c r="H42" i="3"/>
  <c r="G42" i="3" s="1"/>
  <c r="H12" i="3" l="1"/>
  <c r="G12" i="3" s="1"/>
  <c r="D12" i="3" s="1"/>
  <c r="H9" i="3"/>
  <c r="G9" i="3" s="1"/>
  <c r="D9" i="3" s="1"/>
  <c r="H43" i="3"/>
  <c r="G43" i="3" s="1"/>
  <c r="H40" i="3"/>
  <c r="D42" i="3"/>
  <c r="H74" i="3"/>
  <c r="H71" i="3"/>
  <c r="G71" i="3" s="1"/>
  <c r="D71" i="3" s="1"/>
  <c r="G73" i="3"/>
  <c r="D73" i="3" s="1"/>
  <c r="H105" i="3"/>
  <c r="H102" i="3"/>
  <c r="G102" i="3" s="1"/>
  <c r="D102" i="3" s="1"/>
  <c r="G104" i="3"/>
  <c r="D104" i="3" s="1"/>
  <c r="G40" i="3" l="1"/>
  <c r="D40" i="3" s="1"/>
  <c r="H10" i="3"/>
  <c r="G10" i="3" s="1"/>
  <c r="D10" i="3" s="1"/>
  <c r="D13" i="3" s="1"/>
  <c r="G30" i="1" s="1"/>
  <c r="I32" i="1" s="1"/>
  <c r="D43" i="3"/>
  <c r="H41" i="3"/>
  <c r="G105" i="3"/>
  <c r="D105" i="3" s="1"/>
  <c r="H103" i="3"/>
  <c r="G103" i="3" s="1"/>
  <c r="D103" i="3" s="1"/>
  <c r="G74" i="3"/>
  <c r="D74" i="3" s="1"/>
  <c r="H72" i="3"/>
  <c r="G72" i="3" s="1"/>
  <c r="D72" i="3" s="1"/>
  <c r="D75" i="3" l="1"/>
  <c r="G41" i="3"/>
  <c r="D41" i="3" s="1"/>
  <c r="D44" i="3" s="1"/>
  <c r="H36" i="1" s="1"/>
  <c r="I38" i="1" s="1"/>
  <c r="I40" i="1" s="1"/>
  <c r="I41" i="1" s="1"/>
  <c r="I42" i="1" l="1"/>
</calcChain>
</file>

<file path=xl/sharedStrings.xml><?xml version="1.0" encoding="utf-8"?>
<sst xmlns="http://schemas.openxmlformats.org/spreadsheetml/2006/main" count="100" uniqueCount="56">
  <si>
    <t>Importo lavori contabilizzati</t>
  </si>
  <si>
    <t>Importo dell'incremento dei lavori contabilizzati</t>
  </si>
  <si>
    <t>Importo lavori contabilizzati incrementato</t>
  </si>
  <si>
    <t>QV1</t>
  </si>
  <si>
    <t>QV2</t>
  </si>
  <si>
    <t>CLASSE Ic</t>
  </si>
  <si>
    <t>CLASSE Id</t>
  </si>
  <si>
    <t>CLASSE Ig</t>
  </si>
  <si>
    <t>CLASSE IIIa</t>
  </si>
  <si>
    <t>CLASSE IIIb</t>
  </si>
  <si>
    <t>CLASSE IIIc</t>
  </si>
  <si>
    <t>Importo (Lire e €)</t>
  </si>
  <si>
    <t>Aliquota 1</t>
  </si>
  <si>
    <t>oltre</t>
  </si>
  <si>
    <t>Importo €</t>
  </si>
  <si>
    <t>Percentuale - interpolazione</t>
  </si>
  <si>
    <t>Imp 1</t>
  </si>
  <si>
    <t>Imp 2</t>
  </si>
  <si>
    <t>Ali 1</t>
  </si>
  <si>
    <t>Ali 2</t>
  </si>
  <si>
    <t>Aliquota calcolata</t>
  </si>
  <si>
    <t xml:space="preserve">  </t>
  </si>
  <si>
    <t>Ic - Percentuale di Tabella A per progettazione della demolizione</t>
  </si>
  <si>
    <t>Ic - Percentuale di Tabella A per Direzione lavori della demolizione</t>
  </si>
  <si>
    <t>Percentuale Tab. A per Ic</t>
  </si>
  <si>
    <t>Aliquota parziale</t>
  </si>
  <si>
    <t>Importo a base di calcolo</t>
  </si>
  <si>
    <t>a</t>
  </si>
  <si>
    <t>b</t>
  </si>
  <si>
    <t>c</t>
  </si>
  <si>
    <t>d</t>
  </si>
  <si>
    <t>Importo a base di calcolo dell'onorario</t>
  </si>
  <si>
    <t>Decreto Congiunto USRA e USRC n. 2 del 21.10.2022 e s.m.i.</t>
  </si>
  <si>
    <t xml:space="preserve">Calcolo degli onorari professionali per la corretta applicazione del </t>
  </si>
  <si>
    <t>Protocollo normalizzato</t>
  </si>
  <si>
    <t>Committente</t>
  </si>
  <si>
    <t>Professionista (D.L.)</t>
  </si>
  <si>
    <t xml:space="preserve">Ordine degli Ingegneri delle Province di Chieti - L'Aquila - Pescara - Teramo </t>
  </si>
  <si>
    <t xml:space="preserve">Ordine degli Architetti P.P.C. delle Province di Chieti - L'Aquila - Pescara - Teramo </t>
  </si>
  <si>
    <t xml:space="preserve">Ordine dei Periti e dei Periti Laureati della Provincia dell'Aquila </t>
  </si>
  <si>
    <t xml:space="preserve">Collegio dei Geometri e dei Geometri Laureati della Provincia dell'Aquila </t>
  </si>
  <si>
    <t>1. Quota fissa</t>
  </si>
  <si>
    <t>2. Quota variabile</t>
  </si>
  <si>
    <t>N.B.</t>
  </si>
  <si>
    <t>Ic - Percentuale di Tabella A per revisione contabilità</t>
  </si>
  <si>
    <t>Ic - Percentuale di Tabella A per incremento della contabilità</t>
  </si>
  <si>
    <t>oltre a conributi previdenziali obbligatori ed I.V.A. come per legge</t>
  </si>
  <si>
    <t>Gli onorari per varianti per l'esecuzione di maggiori lavori (caso d della Circolare congiunta di applicazione), sia per la redazione della variante che per la sua esecuzione, saranno compensate secondo quanto previsto dall'art. 10, comma 5, della convenzione stipulata tra il Dipartimento della Protezione Civile e gli Ordini Professionali della Regione Abruzzo vigente al momento dell'esecuzione dei lavori, sul consuntivo lordo dell'opera, con l'applicazione della riduzione del 30% ed il rimborso spese nella misura del 20%</t>
  </si>
  <si>
    <t>Importo a base di calcolo della percentuale</t>
  </si>
  <si>
    <t>P.D.A.</t>
  </si>
  <si>
    <t>Criterio tariffario condiviso e deliberato da:</t>
  </si>
  <si>
    <t xml:space="preserve"> </t>
  </si>
  <si>
    <t>Onorario complessivo</t>
  </si>
  <si>
    <t>Totale onorario e spese</t>
  </si>
  <si>
    <t>Rimborso spese [ 20% ]</t>
  </si>
  <si>
    <t>per l'aggiornamento dei prezzi dei lavori contabilizzati a far data dal 01 luglio 2021 per contributi emessi prima dell'emanazione del Decreto stesso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</si>
</sst>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000%"/>
  </numFmts>
  <fonts count="15" x14ac:knownFonts="1">
    <font>
      <sz val="11"/>
      <color theme="1"/>
      <name val="Aptos Narrow"/>
      <family val="2"/>
      <scheme val="minor"/>
    </font>
    <font>
      <sz val="10"/>
      <name val="Arial"/>
      <family val="2"/>
    </font>
    <font>
      <b/>
      <sz val="10"/>
      <name val="Arial"/>
      <family val="2"/>
    </font>
    <font>
      <sz val="11"/>
      <color theme="1"/>
      <name val="Aptos Narrow"/>
      <family val="2"/>
      <scheme val="minor"/>
    </font>
    <font>
      <sz val="11"/>
      <color theme="1"/>
      <name val="Arial"/>
      <family val="2"/>
    </font>
    <font>
      <b/>
      <sz val="11"/>
      <color theme="1"/>
      <name val="Arial"/>
      <family val="2"/>
    </font>
    <font>
      <i/>
      <sz val="10"/>
      <color theme="1"/>
      <name val="Arial"/>
      <family val="2"/>
    </font>
    <font>
      <sz val="12"/>
      <color theme="1"/>
      <name val="Arial"/>
      <family val="2"/>
    </font>
    <font>
      <sz val="4"/>
      <color theme="1"/>
      <name val="Arial"/>
      <family val="2"/>
    </font>
    <font>
      <i/>
      <sz val="10"/>
      <color rgb="FF0070C0"/>
      <name val="Arial"/>
      <family val="2"/>
    </font>
    <font>
      <sz val="8"/>
      <color theme="0" tint="-0.34998626667073579"/>
      <name val="Arial"/>
      <family val="2"/>
    </font>
    <font>
      <i/>
      <sz val="10"/>
      <name val="Arial"/>
      <family val="2"/>
    </font>
    <font>
      <sz val="14"/>
      <color rgb="FFFF0000"/>
      <name val="Arial"/>
      <family val="2"/>
    </font>
    <font>
      <sz val="14"/>
      <color theme="1"/>
      <name val="Arial"/>
      <family val="2"/>
    </font>
    <font>
      <b/>
      <sz val="14"/>
      <color rgb="FFFF0000"/>
      <name val="Arial"/>
      <family val="2"/>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right/>
      <top/>
      <bottom style="thin">
        <color indexed="64"/>
      </bottom>
      <diagonal/>
    </border>
  </borders>
  <cellStyleXfs count="5">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cellStyleXfs>
  <cellXfs count="40">
    <xf numFmtId="0" fontId="0" fillId="0" borderId="0" xfId="0"/>
    <xf numFmtId="0" fontId="1" fillId="0" borderId="0" xfId="1"/>
    <xf numFmtId="164" fontId="0" fillId="0" borderId="0" xfId="2" applyNumberFormat="1" applyFont="1"/>
    <xf numFmtId="43" fontId="0" fillId="0" borderId="0" xfId="2" applyFont="1"/>
    <xf numFmtId="165" fontId="0" fillId="0" borderId="0" xfId="3" applyNumberFormat="1" applyFont="1"/>
    <xf numFmtId="164" fontId="0" fillId="0" borderId="0" xfId="2" applyNumberFormat="1" applyFont="1" applyFill="1"/>
    <xf numFmtId="43" fontId="0" fillId="0" borderId="0" xfId="2" applyFont="1" applyFill="1"/>
    <xf numFmtId="165" fontId="0" fillId="0" borderId="0" xfId="3" applyNumberFormat="1" applyFont="1" applyFill="1"/>
    <xf numFmtId="0" fontId="2" fillId="0" borderId="0" xfId="1" applyFont="1"/>
    <xf numFmtId="43" fontId="1" fillId="0" borderId="0" xfId="1" applyNumberFormat="1"/>
    <xf numFmtId="4" fontId="4" fillId="2" borderId="0" xfId="0" applyNumberFormat="1" applyFont="1" applyFill="1" applyProtection="1">
      <protection locked="0"/>
    </xf>
    <xf numFmtId="0" fontId="4" fillId="0" borderId="0" xfId="0" applyFont="1"/>
    <xf numFmtId="0" fontId="13" fillId="0" borderId="0" xfId="0" applyFont="1"/>
    <xf numFmtId="0" fontId="7" fillId="0" borderId="0" xfId="0" applyFont="1" applyAlignment="1">
      <alignment horizontal="center" wrapText="1"/>
    </xf>
    <xf numFmtId="0" fontId="7" fillId="0" borderId="0" xfId="0" applyFont="1"/>
    <xf numFmtId="0" fontId="4" fillId="0" borderId="0" xfId="0" applyFont="1" applyAlignment="1">
      <alignment horizontal="left"/>
    </xf>
    <xf numFmtId="0" fontId="8" fillId="0" borderId="0" xfId="0" applyFont="1" applyAlignment="1">
      <alignment horizontal="left"/>
    </xf>
    <xf numFmtId="0" fontId="8" fillId="0" borderId="0" xfId="0" applyFont="1"/>
    <xf numFmtId="4" fontId="4" fillId="0" borderId="0" xfId="0" applyNumberFormat="1" applyFont="1"/>
    <xf numFmtId="0" fontId="5" fillId="0" borderId="0" xfId="0" applyFont="1"/>
    <xf numFmtId="4" fontId="5" fillId="0" borderId="0" xfId="0" applyNumberFormat="1" applyFont="1"/>
    <xf numFmtId="2" fontId="4" fillId="0" borderId="0" xfId="0" applyNumberFormat="1" applyFont="1" applyAlignment="1">
      <alignment horizontal="left"/>
    </xf>
    <xf numFmtId="0" fontId="4" fillId="0" borderId="0" xfId="0" applyFont="1" applyAlignment="1">
      <alignment horizontal="right"/>
    </xf>
    <xf numFmtId="165" fontId="4" fillId="0" borderId="0" xfId="4" applyNumberFormat="1" applyFont="1" applyAlignment="1" applyProtection="1">
      <alignment horizontal="right"/>
    </xf>
    <xf numFmtId="2" fontId="4" fillId="0" borderId="0" xfId="0" applyNumberFormat="1" applyFont="1" applyAlignment="1">
      <alignment horizontal="center"/>
    </xf>
    <xf numFmtId="0" fontId="10" fillId="0" borderId="0" xfId="0" applyFont="1" applyAlignment="1">
      <alignment horizontal="right"/>
    </xf>
    <xf numFmtId="0" fontId="4" fillId="0" borderId="0" xfId="0" applyFont="1" applyAlignment="1">
      <alignment horizontal="left"/>
    </xf>
    <xf numFmtId="0" fontId="4" fillId="0" borderId="0" xfId="0" applyFont="1" applyAlignment="1">
      <alignment horizontal="right"/>
    </xf>
    <xf numFmtId="0" fontId="4" fillId="2" borderId="0" xfId="0" applyFont="1" applyFill="1" applyAlignment="1" applyProtection="1">
      <alignment horizontal="left" wrapText="1"/>
      <protection locked="0"/>
    </xf>
    <xf numFmtId="0" fontId="12" fillId="0" borderId="0" xfId="0" applyFont="1" applyAlignment="1">
      <alignment horizontal="center"/>
    </xf>
    <xf numFmtId="0" fontId="14" fillId="0" borderId="0" xfId="0" applyFont="1" applyAlignment="1">
      <alignment horizontal="center"/>
    </xf>
    <xf numFmtId="0" fontId="12" fillId="0" borderId="0" xfId="0" applyFont="1" applyAlignment="1">
      <alignment horizontal="center" wrapText="1"/>
    </xf>
    <xf numFmtId="0" fontId="4" fillId="2" borderId="0" xfId="0" applyFont="1" applyFill="1" applyAlignment="1" applyProtection="1">
      <alignment horizontal="left"/>
      <protection locked="0"/>
    </xf>
    <xf numFmtId="0" fontId="5" fillId="0" borderId="0" xfId="0" applyFont="1" applyAlignment="1">
      <alignment horizontal="right"/>
    </xf>
    <xf numFmtId="0" fontId="11" fillId="0" borderId="0" xfId="0" applyFont="1" applyAlignment="1">
      <alignment horizontal="center"/>
    </xf>
    <xf numFmtId="0" fontId="6" fillId="0" borderId="0" xfId="0" applyFont="1" applyAlignment="1">
      <alignment horizontal="left" vertical="top" wrapText="1"/>
    </xf>
    <xf numFmtId="0" fontId="6" fillId="0" borderId="0" xfId="0" applyFont="1" applyAlignment="1">
      <alignment horizontal="center"/>
    </xf>
    <xf numFmtId="0" fontId="9" fillId="0" borderId="0" xfId="0" applyFont="1" applyAlignment="1">
      <alignment horizontal="center"/>
    </xf>
    <xf numFmtId="0" fontId="9" fillId="0" borderId="1" xfId="0" applyFont="1" applyBorder="1" applyAlignment="1">
      <alignment horizontal="center"/>
    </xf>
    <xf numFmtId="0" fontId="1" fillId="0" borderId="0" xfId="1" applyAlignment="1">
      <alignment horizontal="center"/>
    </xf>
  </cellXfs>
  <cellStyles count="5">
    <cellStyle name="Migliaia 2" xfId="2" xr:uid="{9414E3DE-0161-483A-A634-6D09A20B46FB}"/>
    <cellStyle name="Normale" xfId="0" builtinId="0"/>
    <cellStyle name="Normale 2" xfId="1" xr:uid="{A57B105C-2E8F-4532-9C6E-7008E2775F9A}"/>
    <cellStyle name="Percentuale" xfId="4" builtinId="5"/>
    <cellStyle name="Percentuale 2" xfId="3" xr:uid="{A185F8DA-6F63-4FB1-8CC6-D2CC6187C5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ecreto%20congiunto\Parcella%20generale%20Rev.%2010.4_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ola % IC - Detrazione"/>
      <sheetName val="Avvertenze"/>
      <sheetName val="Foglio1"/>
      <sheetName val="Parcella generale"/>
      <sheetName val="Parcella riepilogativo"/>
      <sheetName val="supporto"/>
      <sheetName val="D.M. 2001 - Tab. A"/>
      <sheetName val="C.R.E."/>
      <sheetName val="Tab_F"/>
      <sheetName val="Calcola % Tab. F"/>
      <sheetName val="Calcola % C.R.E."/>
      <sheetName val="Calcola % Reingresso"/>
      <sheetName val="Prog. - D.L."/>
      <sheetName val="Calcola % IC"/>
      <sheetName val="Calcola % ID"/>
      <sheetName val="Calcola % IG"/>
      <sheetName val="Calcola % IIIa"/>
      <sheetName val="Calcola % IIIb"/>
      <sheetName val="Calcola % IIIc"/>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C3">
            <v>129.11000000000001</v>
          </cell>
          <cell r="D3">
            <v>0.30967450000000002</v>
          </cell>
        </row>
        <row r="4">
          <cell r="C4">
            <v>258.23</v>
          </cell>
          <cell r="D4">
            <v>0.2958771</v>
          </cell>
        </row>
        <row r="5">
          <cell r="C5">
            <v>516.46</v>
          </cell>
          <cell r="D5">
            <v>0.27441450000000001</v>
          </cell>
        </row>
        <row r="6">
          <cell r="C6">
            <v>1291.1400000000001</v>
          </cell>
          <cell r="D6">
            <v>0.23608850000000001</v>
          </cell>
        </row>
        <row r="7">
          <cell r="C7">
            <v>2582.2800000000002</v>
          </cell>
          <cell r="D7">
            <v>0.19929549999999999</v>
          </cell>
        </row>
        <row r="8">
          <cell r="C8">
            <v>5164.57</v>
          </cell>
          <cell r="D8">
            <v>0.17170070000000001</v>
          </cell>
        </row>
        <row r="9">
          <cell r="C9">
            <v>7746.85</v>
          </cell>
          <cell r="D9">
            <v>0.1686346</v>
          </cell>
        </row>
        <row r="10">
          <cell r="C10">
            <v>10329.14</v>
          </cell>
          <cell r="D10">
            <v>0.16096940000000001</v>
          </cell>
        </row>
        <row r="11">
          <cell r="C11">
            <v>15493.71</v>
          </cell>
          <cell r="D11">
            <v>0.1533042</v>
          </cell>
        </row>
        <row r="12">
          <cell r="C12">
            <v>20658.28</v>
          </cell>
          <cell r="D12">
            <v>0.14563899999999999</v>
          </cell>
        </row>
        <row r="13">
          <cell r="C13">
            <v>25822.84</v>
          </cell>
          <cell r="D13">
            <v>0.13797380000000001</v>
          </cell>
        </row>
        <row r="14">
          <cell r="C14">
            <v>51645.69</v>
          </cell>
          <cell r="D14">
            <v>0.1226434</v>
          </cell>
        </row>
        <row r="15">
          <cell r="C15">
            <v>77468.53</v>
          </cell>
          <cell r="D15">
            <v>0.110379</v>
          </cell>
        </row>
        <row r="16">
          <cell r="C16">
            <v>103291.38</v>
          </cell>
          <cell r="D16">
            <v>9.9647700000000006E-2</v>
          </cell>
        </row>
        <row r="17">
          <cell r="C17">
            <v>129114.22</v>
          </cell>
          <cell r="D17">
            <v>9.0449500000000002E-2</v>
          </cell>
        </row>
        <row r="18">
          <cell r="C18">
            <v>154937.07</v>
          </cell>
          <cell r="D18">
            <v>8.2784300000000005E-2</v>
          </cell>
        </row>
        <row r="19">
          <cell r="C19">
            <v>206582.76</v>
          </cell>
          <cell r="D19">
            <v>7.2053000000000006E-2</v>
          </cell>
        </row>
        <row r="20">
          <cell r="C20">
            <v>258228.45</v>
          </cell>
          <cell r="D20">
            <v>6.4387799999999995E-2</v>
          </cell>
        </row>
        <row r="21">
          <cell r="C21">
            <v>309874.14</v>
          </cell>
          <cell r="D21">
            <v>6.1628299999999997E-2</v>
          </cell>
        </row>
        <row r="22">
          <cell r="C22">
            <v>361519.83</v>
          </cell>
          <cell r="D22">
            <v>5.9482E-2</v>
          </cell>
        </row>
        <row r="23">
          <cell r="C23">
            <v>413165.52</v>
          </cell>
          <cell r="D23">
            <v>5.76862E-2</v>
          </cell>
        </row>
        <row r="24">
          <cell r="C24">
            <v>464811.21</v>
          </cell>
          <cell r="D24">
            <v>5.6196900000000001E-2</v>
          </cell>
        </row>
        <row r="25">
          <cell r="C25">
            <v>516456.9</v>
          </cell>
          <cell r="D25">
            <v>5.5539900000000003E-2</v>
          </cell>
        </row>
        <row r="26">
          <cell r="C26">
            <v>774685.35</v>
          </cell>
          <cell r="D26">
            <v>5.1291200000000002E-2</v>
          </cell>
        </row>
        <row r="27">
          <cell r="C27">
            <v>1032913.8</v>
          </cell>
          <cell r="D27">
            <v>4.8794499999999998E-2</v>
          </cell>
        </row>
        <row r="28">
          <cell r="C28">
            <v>1549370.7</v>
          </cell>
          <cell r="D28">
            <v>4.5246599999999998E-2</v>
          </cell>
        </row>
        <row r="29">
          <cell r="C29">
            <v>2065827.6</v>
          </cell>
          <cell r="D29">
            <v>4.27938E-2</v>
          </cell>
        </row>
        <row r="30">
          <cell r="C30">
            <v>2582284.5</v>
          </cell>
          <cell r="D30">
            <v>4.1019800000000002E-2</v>
          </cell>
        </row>
        <row r="31">
          <cell r="C31">
            <v>2582284.5099999998</v>
          </cell>
          <cell r="D31">
            <v>3.4183199999999997E-2</v>
          </cell>
        </row>
      </sheetData>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D4DA1-3723-42AC-A9AF-15E0383A86A8}">
  <dimension ref="A1:I53"/>
  <sheetViews>
    <sheetView tabSelected="1" zoomScaleNormal="100" workbookViewId="0">
      <selection activeCell="H23" sqref="H23"/>
    </sheetView>
  </sheetViews>
  <sheetFormatPr defaultColWidth="8.85546875" defaultRowHeight="14.25" x14ac:dyDescent="0.2"/>
  <cols>
    <col min="1" max="1" width="4.7109375" style="11" customWidth="1"/>
    <col min="2" max="2" width="3.7109375" style="11" customWidth="1"/>
    <col min="3" max="3" width="5.42578125" style="11" customWidth="1"/>
    <col min="4" max="4" width="9.140625" style="11" customWidth="1"/>
    <col min="5" max="5" width="11.140625" style="11" customWidth="1"/>
    <col min="6" max="6" width="8.28515625" style="11" customWidth="1"/>
    <col min="7" max="7" width="12.42578125" style="11" customWidth="1"/>
    <col min="8" max="8" width="12.7109375" style="18" bestFit="1" customWidth="1"/>
    <col min="9" max="9" width="14.42578125" style="11" bestFit="1" customWidth="1"/>
    <col min="10" max="16384" width="8.85546875" style="11"/>
  </cols>
  <sheetData>
    <row r="1" spans="1:9" x14ac:dyDescent="0.2">
      <c r="A1" s="34" t="s">
        <v>50</v>
      </c>
      <c r="B1" s="34"/>
      <c r="C1" s="34"/>
      <c r="D1" s="34"/>
      <c r="E1" s="34"/>
      <c r="F1" s="34"/>
      <c r="G1" s="34"/>
      <c r="H1" s="34"/>
      <c r="I1" s="34"/>
    </row>
    <row r="2" spans="1:9" x14ac:dyDescent="0.2">
      <c r="A2" s="37" t="s">
        <v>37</v>
      </c>
      <c r="B2" s="37"/>
      <c r="C2" s="37"/>
      <c r="D2" s="37"/>
      <c r="E2" s="37"/>
      <c r="F2" s="37"/>
      <c r="G2" s="37"/>
      <c r="H2" s="37"/>
      <c r="I2" s="37"/>
    </row>
    <row r="3" spans="1:9" x14ac:dyDescent="0.2">
      <c r="A3" s="37" t="s">
        <v>38</v>
      </c>
      <c r="B3" s="37"/>
      <c r="C3" s="37"/>
      <c r="D3" s="37"/>
      <c r="E3" s="37"/>
      <c r="F3" s="37"/>
      <c r="G3" s="37"/>
      <c r="H3" s="37"/>
      <c r="I3" s="37"/>
    </row>
    <row r="4" spans="1:9" x14ac:dyDescent="0.2">
      <c r="A4" s="37" t="s">
        <v>40</v>
      </c>
      <c r="B4" s="37"/>
      <c r="C4" s="37"/>
      <c r="D4" s="37"/>
      <c r="E4" s="37"/>
      <c r="F4" s="37"/>
      <c r="G4" s="37"/>
      <c r="H4" s="37"/>
      <c r="I4" s="37"/>
    </row>
    <row r="5" spans="1:9" x14ac:dyDescent="0.2">
      <c r="A5" s="38" t="s">
        <v>39</v>
      </c>
      <c r="B5" s="38"/>
      <c r="C5" s="38"/>
      <c r="D5" s="38"/>
      <c r="E5" s="38"/>
      <c r="F5" s="38"/>
      <c r="G5" s="38"/>
      <c r="H5" s="38"/>
      <c r="I5" s="38"/>
    </row>
    <row r="8" spans="1:9" s="12" customFormat="1" ht="18" x14ac:dyDescent="0.25">
      <c r="A8" s="29" t="s">
        <v>33</v>
      </c>
      <c r="B8" s="29"/>
      <c r="C8" s="29"/>
      <c r="D8" s="29"/>
      <c r="E8" s="29"/>
      <c r="F8" s="29"/>
      <c r="G8" s="29"/>
      <c r="H8" s="29"/>
      <c r="I8" s="29"/>
    </row>
    <row r="9" spans="1:9" s="12" customFormat="1" ht="18" x14ac:dyDescent="0.25">
      <c r="A9" s="30" t="s">
        <v>32</v>
      </c>
      <c r="B9" s="30"/>
      <c r="C9" s="30"/>
      <c r="D9" s="30"/>
      <c r="E9" s="30"/>
      <c r="F9" s="30"/>
      <c r="G9" s="30"/>
      <c r="H9" s="30"/>
      <c r="I9" s="30"/>
    </row>
    <row r="10" spans="1:9" s="12" customFormat="1" ht="18" x14ac:dyDescent="0.25">
      <c r="A10" s="31" t="s">
        <v>55</v>
      </c>
      <c r="B10" s="31"/>
      <c r="C10" s="31"/>
      <c r="D10" s="31"/>
      <c r="E10" s="31"/>
      <c r="F10" s="31"/>
      <c r="G10" s="31"/>
      <c r="H10" s="31"/>
      <c r="I10" s="31"/>
    </row>
    <row r="11" spans="1:9" s="12" customFormat="1" ht="18" x14ac:dyDescent="0.25">
      <c r="A11" s="31"/>
      <c r="B11" s="31"/>
      <c r="C11" s="31"/>
      <c r="D11" s="31"/>
      <c r="E11" s="31"/>
      <c r="F11" s="31"/>
      <c r="G11" s="31"/>
      <c r="H11" s="31"/>
      <c r="I11" s="31"/>
    </row>
    <row r="12" spans="1:9" s="14" customFormat="1" ht="15" x14ac:dyDescent="0.2">
      <c r="A12" s="13"/>
      <c r="B12" s="13"/>
      <c r="C12" s="13"/>
      <c r="D12" s="13"/>
      <c r="E12" s="13"/>
      <c r="F12" s="13"/>
      <c r="G12" s="13"/>
      <c r="H12" s="13"/>
      <c r="I12" s="13"/>
    </row>
    <row r="14" spans="1:9" x14ac:dyDescent="0.2">
      <c r="A14" s="26" t="s">
        <v>34</v>
      </c>
      <c r="B14" s="26"/>
      <c r="C14" s="26"/>
      <c r="D14" s="26"/>
      <c r="E14" s="32"/>
      <c r="F14" s="32"/>
      <c r="H14" s="11"/>
    </row>
    <row r="15" spans="1:9" s="17" customFormat="1" ht="6.75" x14ac:dyDescent="0.15">
      <c r="A15" s="16"/>
      <c r="B15" s="16"/>
      <c r="C15" s="16"/>
      <c r="D15" s="16"/>
      <c r="E15" s="16"/>
      <c r="F15" s="16"/>
    </row>
    <row r="16" spans="1:9" x14ac:dyDescent="0.2">
      <c r="A16" s="26" t="s">
        <v>35</v>
      </c>
      <c r="B16" s="26"/>
      <c r="C16" s="26"/>
      <c r="E16" s="28"/>
      <c r="F16" s="28"/>
      <c r="G16" s="28"/>
      <c r="H16" s="28"/>
      <c r="I16" s="28"/>
    </row>
    <row r="17" spans="1:9" x14ac:dyDescent="0.2">
      <c r="A17" s="15"/>
      <c r="B17" s="15"/>
      <c r="C17" s="15"/>
      <c r="E17" s="28"/>
      <c r="F17" s="28"/>
      <c r="G17" s="28"/>
      <c r="H17" s="28"/>
      <c r="I17" s="28"/>
    </row>
    <row r="18" spans="1:9" s="17" customFormat="1" ht="6.75" x14ac:dyDescent="0.15">
      <c r="A18" s="16"/>
      <c r="B18" s="16"/>
      <c r="C18" s="16"/>
      <c r="D18" s="16"/>
      <c r="E18" s="16"/>
      <c r="F18" s="16"/>
    </row>
    <row r="19" spans="1:9" x14ac:dyDescent="0.2">
      <c r="A19" s="26" t="s">
        <v>36</v>
      </c>
      <c r="B19" s="26"/>
      <c r="C19" s="26"/>
      <c r="D19" s="26"/>
      <c r="E19" s="28"/>
      <c r="F19" s="28"/>
      <c r="G19" s="28"/>
      <c r="H19" s="28"/>
      <c r="I19" s="28"/>
    </row>
    <row r="22" spans="1:9" x14ac:dyDescent="0.2">
      <c r="B22" s="26" t="s">
        <v>0</v>
      </c>
      <c r="C22" s="26"/>
      <c r="D22" s="26"/>
      <c r="E22" s="26"/>
      <c r="F22" s="26"/>
      <c r="G22" s="26"/>
      <c r="H22" s="10"/>
    </row>
    <row r="23" spans="1:9" x14ac:dyDescent="0.2">
      <c r="B23" s="26" t="s">
        <v>2</v>
      </c>
      <c r="C23" s="26"/>
      <c r="D23" s="26"/>
      <c r="E23" s="26"/>
      <c r="F23" s="26"/>
      <c r="G23" s="26"/>
      <c r="H23" s="10"/>
    </row>
    <row r="24" spans="1:9" x14ac:dyDescent="0.2">
      <c r="B24" s="26" t="s">
        <v>1</v>
      </c>
      <c r="C24" s="26"/>
      <c r="D24" s="26"/>
      <c r="E24" s="26"/>
      <c r="F24" s="26"/>
      <c r="G24" s="26"/>
      <c r="H24" s="18">
        <f>H23-H22</f>
        <v>0</v>
      </c>
    </row>
    <row r="26" spans="1:9" ht="15" x14ac:dyDescent="0.25">
      <c r="B26" s="19" t="s">
        <v>41</v>
      </c>
      <c r="C26" s="19"/>
      <c r="D26" s="19"/>
      <c r="E26" s="19"/>
      <c r="F26" s="19"/>
      <c r="G26" s="19"/>
      <c r="H26" s="11"/>
      <c r="I26" s="20">
        <v>1000</v>
      </c>
    </row>
    <row r="27" spans="1:9" ht="15" x14ac:dyDescent="0.25">
      <c r="B27" s="19" t="s">
        <v>42</v>
      </c>
      <c r="C27" s="19"/>
      <c r="D27" s="19"/>
      <c r="E27" s="19"/>
      <c r="F27" s="19"/>
      <c r="G27" s="19"/>
      <c r="H27" s="20"/>
    </row>
    <row r="28" spans="1:9" ht="15" x14ac:dyDescent="0.25">
      <c r="C28" s="19" t="s">
        <v>3</v>
      </c>
      <c r="D28" s="15"/>
      <c r="G28" s="21"/>
    </row>
    <row r="29" spans="1:9" x14ac:dyDescent="0.2">
      <c r="C29" s="22" t="s">
        <v>27</v>
      </c>
      <c r="D29" s="26" t="s">
        <v>26</v>
      </c>
      <c r="E29" s="26"/>
      <c r="F29" s="26"/>
      <c r="G29" s="18">
        <f>H22</f>
        <v>0</v>
      </c>
    </row>
    <row r="30" spans="1:9" x14ac:dyDescent="0.2">
      <c r="C30" s="22" t="s">
        <v>28</v>
      </c>
      <c r="D30" s="26" t="s">
        <v>24</v>
      </c>
      <c r="E30" s="26"/>
      <c r="F30" s="26"/>
      <c r="G30" s="23">
        <f>'Calcola % IC'!D13</f>
        <v>0.30967450000000002</v>
      </c>
    </row>
    <row r="31" spans="1:9" x14ac:dyDescent="0.2">
      <c r="C31" s="22" t="s">
        <v>29</v>
      </c>
      <c r="D31" s="26" t="s">
        <v>25</v>
      </c>
      <c r="E31" s="26"/>
      <c r="F31" s="26"/>
      <c r="G31" s="24">
        <v>0.1</v>
      </c>
    </row>
    <row r="32" spans="1:9" ht="15" x14ac:dyDescent="0.25">
      <c r="D32" s="27" t="str">
        <f>CONCATENATE("Onorario  [ ",C29," x ",C30," x ",C31," ]")</f>
        <v>Onorario  [ a x b x c ]</v>
      </c>
      <c r="E32" s="27"/>
      <c r="F32" s="27"/>
      <c r="G32" s="21"/>
      <c r="H32" s="11"/>
      <c r="I32" s="20">
        <f>ROUND(G29*G30*G31,2)</f>
        <v>0</v>
      </c>
    </row>
    <row r="33" spans="1:9" ht="15" x14ac:dyDescent="0.25">
      <c r="C33" s="19" t="s">
        <v>4</v>
      </c>
      <c r="D33" s="15"/>
      <c r="G33" s="21"/>
    </row>
    <row r="34" spans="1:9" x14ac:dyDescent="0.2">
      <c r="C34" s="22" t="s">
        <v>27</v>
      </c>
      <c r="D34" s="15" t="s">
        <v>48</v>
      </c>
      <c r="H34" s="18">
        <f>H23</f>
        <v>0</v>
      </c>
    </row>
    <row r="35" spans="1:9" x14ac:dyDescent="0.2">
      <c r="C35" s="22" t="s">
        <v>28</v>
      </c>
      <c r="D35" s="15" t="s">
        <v>31</v>
      </c>
      <c r="H35" s="18">
        <f>H24</f>
        <v>0</v>
      </c>
    </row>
    <row r="36" spans="1:9" x14ac:dyDescent="0.2">
      <c r="C36" s="22" t="s">
        <v>29</v>
      </c>
      <c r="D36" s="15" t="s">
        <v>24</v>
      </c>
      <c r="H36" s="23">
        <f>'Calcola % IC'!D44</f>
        <v>0.30967450000000002</v>
      </c>
    </row>
    <row r="37" spans="1:9" x14ac:dyDescent="0.2">
      <c r="C37" s="22" t="s">
        <v>30</v>
      </c>
      <c r="D37" s="15" t="s">
        <v>25</v>
      </c>
      <c r="H37" s="24">
        <v>0.12</v>
      </c>
    </row>
    <row r="38" spans="1:9" ht="15" x14ac:dyDescent="0.25">
      <c r="D38" s="27" t="str">
        <f>CONCATENATE("Onorario  [ ",C35," x ",C36," x ",C37," ]")</f>
        <v>Onorario  [ b x c x d ]</v>
      </c>
      <c r="E38" s="27"/>
      <c r="F38" s="27"/>
      <c r="G38" s="21"/>
      <c r="H38" s="11"/>
      <c r="I38" s="20">
        <f>ROUND(H35*H36*H37,2)</f>
        <v>0</v>
      </c>
    </row>
    <row r="40" spans="1:9" s="19" customFormat="1" ht="15" x14ac:dyDescent="0.25">
      <c r="F40" s="33" t="s">
        <v>52</v>
      </c>
      <c r="G40" s="33"/>
      <c r="H40" s="33"/>
      <c r="I40" s="20">
        <f>SUM(I26:I38)</f>
        <v>1000</v>
      </c>
    </row>
    <row r="41" spans="1:9" x14ac:dyDescent="0.2">
      <c r="F41" s="27" t="s">
        <v>54</v>
      </c>
      <c r="G41" s="27"/>
      <c r="H41" s="27"/>
      <c r="I41" s="18">
        <f>ROUND(I40*0.2,2)</f>
        <v>200</v>
      </c>
    </row>
    <row r="42" spans="1:9" s="19" customFormat="1" ht="15" x14ac:dyDescent="0.25">
      <c r="F42" s="33" t="s">
        <v>53</v>
      </c>
      <c r="G42" s="33"/>
      <c r="H42" s="33"/>
      <c r="I42" s="20">
        <f>SUM(I40:I41)</f>
        <v>1200</v>
      </c>
    </row>
    <row r="43" spans="1:9" s="17" customFormat="1" ht="6.75" x14ac:dyDescent="0.15">
      <c r="A43" s="16"/>
      <c r="B43" s="16"/>
      <c r="C43" s="16"/>
      <c r="D43" s="16"/>
      <c r="E43" s="16"/>
      <c r="F43" s="16"/>
      <c r="H43" s="17" t="s">
        <v>51</v>
      </c>
    </row>
    <row r="44" spans="1:9" x14ac:dyDescent="0.2">
      <c r="E44" s="36" t="s">
        <v>46</v>
      </c>
      <c r="F44" s="36"/>
      <c r="G44" s="36"/>
      <c r="H44" s="36"/>
      <c r="I44" s="36"/>
    </row>
    <row r="46" spans="1:9" ht="13.9" customHeight="1" x14ac:dyDescent="0.25">
      <c r="A46" s="33" t="s">
        <v>43</v>
      </c>
      <c r="B46" s="33"/>
      <c r="C46" s="35" t="s">
        <v>47</v>
      </c>
      <c r="D46" s="35"/>
      <c r="E46" s="35"/>
      <c r="F46" s="35"/>
      <c r="G46" s="35"/>
      <c r="H46" s="35"/>
      <c r="I46" s="35"/>
    </row>
    <row r="47" spans="1:9" x14ac:dyDescent="0.2">
      <c r="C47" s="35"/>
      <c r="D47" s="35"/>
      <c r="E47" s="35"/>
      <c r="F47" s="35"/>
      <c r="G47" s="35"/>
      <c r="H47" s="35"/>
      <c r="I47" s="35"/>
    </row>
    <row r="48" spans="1:9" x14ac:dyDescent="0.2">
      <c r="C48" s="35"/>
      <c r="D48" s="35"/>
      <c r="E48" s="35"/>
      <c r="F48" s="35"/>
      <c r="G48" s="35"/>
      <c r="H48" s="35"/>
      <c r="I48" s="35"/>
    </row>
    <row r="49" spans="3:9" x14ac:dyDescent="0.2">
      <c r="C49" s="35"/>
      <c r="D49" s="35"/>
      <c r="E49" s="35"/>
      <c r="F49" s="35"/>
      <c r="G49" s="35"/>
      <c r="H49" s="35"/>
      <c r="I49" s="35"/>
    </row>
    <row r="50" spans="3:9" x14ac:dyDescent="0.2">
      <c r="C50" s="35"/>
      <c r="D50" s="35"/>
      <c r="E50" s="35"/>
      <c r="F50" s="35"/>
      <c r="G50" s="35"/>
      <c r="H50" s="35"/>
      <c r="I50" s="35"/>
    </row>
    <row r="51" spans="3:9" x14ac:dyDescent="0.2">
      <c r="C51" s="35"/>
      <c r="D51" s="35"/>
      <c r="E51" s="35"/>
      <c r="F51" s="35"/>
      <c r="G51" s="35"/>
      <c r="H51" s="35"/>
      <c r="I51" s="35"/>
    </row>
    <row r="52" spans="3:9" x14ac:dyDescent="0.2">
      <c r="C52" s="35"/>
      <c r="D52" s="35"/>
      <c r="E52" s="35"/>
      <c r="F52" s="35"/>
      <c r="G52" s="35"/>
      <c r="H52" s="35"/>
      <c r="I52" s="35"/>
    </row>
    <row r="53" spans="3:9" x14ac:dyDescent="0.2">
      <c r="I53" s="25" t="s">
        <v>49</v>
      </c>
    </row>
  </sheetData>
  <sheetProtection sheet="1" objects="1" scenarios="1" selectLockedCells="1"/>
  <mergeCells count="28">
    <mergeCell ref="A46:B46"/>
    <mergeCell ref="A1:I1"/>
    <mergeCell ref="F41:H41"/>
    <mergeCell ref="C46:I52"/>
    <mergeCell ref="F42:H42"/>
    <mergeCell ref="F40:H40"/>
    <mergeCell ref="E44:I44"/>
    <mergeCell ref="B22:G22"/>
    <mergeCell ref="B23:G23"/>
    <mergeCell ref="B24:G24"/>
    <mergeCell ref="A16:C16"/>
    <mergeCell ref="A2:I2"/>
    <mergeCell ref="A3:I3"/>
    <mergeCell ref="A4:I4"/>
    <mergeCell ref="A5:I5"/>
    <mergeCell ref="A14:D14"/>
    <mergeCell ref="A19:D19"/>
    <mergeCell ref="E19:I19"/>
    <mergeCell ref="E16:I17"/>
    <mergeCell ref="A8:I8"/>
    <mergeCell ref="A9:I9"/>
    <mergeCell ref="A10:I11"/>
    <mergeCell ref="E14:F14"/>
    <mergeCell ref="D29:F29"/>
    <mergeCell ref="D30:F30"/>
    <mergeCell ref="D31:F31"/>
    <mergeCell ref="D32:F32"/>
    <mergeCell ref="D38:F38"/>
  </mergeCells>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DEFF1-630E-4DF6-9DC3-2F3023ABF2C2}">
  <sheetPr codeName="Foglio13"/>
  <dimension ref="B1:X100"/>
  <sheetViews>
    <sheetView workbookViewId="0">
      <selection activeCell="B5" sqref="B5"/>
    </sheetView>
  </sheetViews>
  <sheetFormatPr defaultRowHeight="12.75" x14ac:dyDescent="0.2"/>
  <cols>
    <col min="1" max="1" width="11.42578125" style="1" customWidth="1"/>
    <col min="2" max="2" width="14" style="1" bestFit="1" customWidth="1"/>
    <col min="3" max="3" width="12.7109375" style="1" bestFit="1" customWidth="1"/>
    <col min="4" max="4" width="10.140625" style="1" bestFit="1" customWidth="1"/>
    <col min="5" max="5" width="8.7109375" style="1"/>
    <col min="6" max="6" width="14" style="1" bestFit="1" customWidth="1"/>
    <col min="7" max="7" width="12.7109375" style="1" bestFit="1" customWidth="1"/>
    <col min="8" max="8" width="10.140625" style="1" bestFit="1" customWidth="1"/>
    <col min="9" max="9" width="8.7109375" style="1"/>
    <col min="10" max="10" width="14" style="1" bestFit="1" customWidth="1"/>
    <col min="11" max="11" width="12.7109375" style="1" bestFit="1" customWidth="1"/>
    <col min="12" max="12" width="10.140625" style="1" bestFit="1" customWidth="1"/>
    <col min="13" max="13" width="8.7109375" style="1"/>
    <col min="14" max="14" width="14" style="1" bestFit="1" customWidth="1"/>
    <col min="15" max="15" width="12.7109375" style="1" bestFit="1" customWidth="1"/>
    <col min="16" max="16" width="10.140625" style="1" bestFit="1" customWidth="1"/>
    <col min="17" max="17" width="8.7109375" style="1"/>
    <col min="18" max="18" width="18.140625" style="1" customWidth="1"/>
    <col min="19" max="19" width="12.7109375" style="1" bestFit="1" customWidth="1"/>
    <col min="20" max="20" width="10.140625" style="1" bestFit="1" customWidth="1"/>
    <col min="21" max="21" width="8.7109375" style="1"/>
    <col min="22" max="22" width="14" style="1" bestFit="1" customWidth="1"/>
    <col min="23" max="23" width="12.7109375" style="1" bestFit="1" customWidth="1"/>
    <col min="24" max="24" width="10.140625" style="1" bestFit="1" customWidth="1"/>
    <col min="25" max="256" width="8.7109375" style="1"/>
    <col min="257" max="257" width="11.42578125" style="1" customWidth="1"/>
    <col min="258" max="258" width="14" style="1" bestFit="1" customWidth="1"/>
    <col min="259" max="259" width="12.7109375" style="1" bestFit="1" customWidth="1"/>
    <col min="260" max="260" width="10.140625" style="1" bestFit="1" customWidth="1"/>
    <col min="261" max="261" width="8.7109375" style="1"/>
    <col min="262" max="262" width="14" style="1" bestFit="1" customWidth="1"/>
    <col min="263" max="263" width="12.7109375" style="1" bestFit="1" customWidth="1"/>
    <col min="264" max="264" width="10.140625" style="1" bestFit="1" customWidth="1"/>
    <col min="265" max="265" width="8.7109375" style="1"/>
    <col min="266" max="266" width="14" style="1" bestFit="1" customWidth="1"/>
    <col min="267" max="267" width="12.7109375" style="1" bestFit="1" customWidth="1"/>
    <col min="268" max="268" width="10.140625" style="1" bestFit="1" customWidth="1"/>
    <col min="269" max="269" width="8.7109375" style="1"/>
    <col min="270" max="270" width="14" style="1" bestFit="1" customWidth="1"/>
    <col min="271" max="271" width="12.7109375" style="1" bestFit="1" customWidth="1"/>
    <col min="272" max="272" width="10.140625" style="1" bestFit="1" customWidth="1"/>
    <col min="273" max="273" width="8.7109375" style="1"/>
    <col min="274" max="274" width="18.140625" style="1" customWidth="1"/>
    <col min="275" max="275" width="12.7109375" style="1" bestFit="1" customWidth="1"/>
    <col min="276" max="276" width="10.140625" style="1" bestFit="1" customWidth="1"/>
    <col min="277" max="277" width="8.7109375" style="1"/>
    <col min="278" max="278" width="14" style="1" bestFit="1" customWidth="1"/>
    <col min="279" max="279" width="12.7109375" style="1" bestFit="1" customWidth="1"/>
    <col min="280" max="280" width="10.140625" style="1" bestFit="1" customWidth="1"/>
    <col min="281" max="512" width="8.7109375" style="1"/>
    <col min="513" max="513" width="11.42578125" style="1" customWidth="1"/>
    <col min="514" max="514" width="14" style="1" bestFit="1" customWidth="1"/>
    <col min="515" max="515" width="12.7109375" style="1" bestFit="1" customWidth="1"/>
    <col min="516" max="516" width="10.140625" style="1" bestFit="1" customWidth="1"/>
    <col min="517" max="517" width="8.7109375" style="1"/>
    <col min="518" max="518" width="14" style="1" bestFit="1" customWidth="1"/>
    <col min="519" max="519" width="12.7109375" style="1" bestFit="1" customWidth="1"/>
    <col min="520" max="520" width="10.140625" style="1" bestFit="1" customWidth="1"/>
    <col min="521" max="521" width="8.7109375" style="1"/>
    <col min="522" max="522" width="14" style="1" bestFit="1" customWidth="1"/>
    <col min="523" max="523" width="12.7109375" style="1" bestFit="1" customWidth="1"/>
    <col min="524" max="524" width="10.140625" style="1" bestFit="1" customWidth="1"/>
    <col min="525" max="525" width="8.7109375" style="1"/>
    <col min="526" max="526" width="14" style="1" bestFit="1" customWidth="1"/>
    <col min="527" max="527" width="12.7109375" style="1" bestFit="1" customWidth="1"/>
    <col min="528" max="528" width="10.140625" style="1" bestFit="1" customWidth="1"/>
    <col min="529" max="529" width="8.7109375" style="1"/>
    <col min="530" max="530" width="18.140625" style="1" customWidth="1"/>
    <col min="531" max="531" width="12.7109375" style="1" bestFit="1" customWidth="1"/>
    <col min="532" max="532" width="10.140625" style="1" bestFit="1" customWidth="1"/>
    <col min="533" max="533" width="8.7109375" style="1"/>
    <col min="534" max="534" width="14" style="1" bestFit="1" customWidth="1"/>
    <col min="535" max="535" width="12.7109375" style="1" bestFit="1" customWidth="1"/>
    <col min="536" max="536" width="10.140625" style="1" bestFit="1" customWidth="1"/>
    <col min="537" max="768" width="8.7109375" style="1"/>
    <col min="769" max="769" width="11.42578125" style="1" customWidth="1"/>
    <col min="770" max="770" width="14" style="1" bestFit="1" customWidth="1"/>
    <col min="771" max="771" width="12.7109375" style="1" bestFit="1" customWidth="1"/>
    <col min="772" max="772" width="10.140625" style="1" bestFit="1" customWidth="1"/>
    <col min="773" max="773" width="8.7109375" style="1"/>
    <col min="774" max="774" width="14" style="1" bestFit="1" customWidth="1"/>
    <col min="775" max="775" width="12.7109375" style="1" bestFit="1" customWidth="1"/>
    <col min="776" max="776" width="10.140625" style="1" bestFit="1" customWidth="1"/>
    <col min="777" max="777" width="8.7109375" style="1"/>
    <col min="778" max="778" width="14" style="1" bestFit="1" customWidth="1"/>
    <col min="779" max="779" width="12.7109375" style="1" bestFit="1" customWidth="1"/>
    <col min="780" max="780" width="10.140625" style="1" bestFit="1" customWidth="1"/>
    <col min="781" max="781" width="8.7109375" style="1"/>
    <col min="782" max="782" width="14" style="1" bestFit="1" customWidth="1"/>
    <col min="783" max="783" width="12.7109375" style="1" bestFit="1" customWidth="1"/>
    <col min="784" max="784" width="10.140625" style="1" bestFit="1" customWidth="1"/>
    <col min="785" max="785" width="8.7109375" style="1"/>
    <col min="786" max="786" width="18.140625" style="1" customWidth="1"/>
    <col min="787" max="787" width="12.7109375" style="1" bestFit="1" customWidth="1"/>
    <col min="788" max="788" width="10.140625" style="1" bestFit="1" customWidth="1"/>
    <col min="789" max="789" width="8.7109375" style="1"/>
    <col min="790" max="790" width="14" style="1" bestFit="1" customWidth="1"/>
    <col min="791" max="791" width="12.7109375" style="1" bestFit="1" customWidth="1"/>
    <col min="792" max="792" width="10.140625" style="1" bestFit="1" customWidth="1"/>
    <col min="793" max="1024" width="8.7109375" style="1"/>
    <col min="1025" max="1025" width="11.42578125" style="1" customWidth="1"/>
    <col min="1026" max="1026" width="14" style="1" bestFit="1" customWidth="1"/>
    <col min="1027" max="1027" width="12.7109375" style="1" bestFit="1" customWidth="1"/>
    <col min="1028" max="1028" width="10.140625" style="1" bestFit="1" customWidth="1"/>
    <col min="1029" max="1029" width="8.7109375" style="1"/>
    <col min="1030" max="1030" width="14" style="1" bestFit="1" customWidth="1"/>
    <col min="1031" max="1031" width="12.7109375" style="1" bestFit="1" customWidth="1"/>
    <col min="1032" max="1032" width="10.140625" style="1" bestFit="1" customWidth="1"/>
    <col min="1033" max="1033" width="8.7109375" style="1"/>
    <col min="1034" max="1034" width="14" style="1" bestFit="1" customWidth="1"/>
    <col min="1035" max="1035" width="12.7109375" style="1" bestFit="1" customWidth="1"/>
    <col min="1036" max="1036" width="10.140625" style="1" bestFit="1" customWidth="1"/>
    <col min="1037" max="1037" width="8.7109375" style="1"/>
    <col min="1038" max="1038" width="14" style="1" bestFit="1" customWidth="1"/>
    <col min="1039" max="1039" width="12.7109375" style="1" bestFit="1" customWidth="1"/>
    <col min="1040" max="1040" width="10.140625" style="1" bestFit="1" customWidth="1"/>
    <col min="1041" max="1041" width="8.7109375" style="1"/>
    <col min="1042" max="1042" width="18.140625" style="1" customWidth="1"/>
    <col min="1043" max="1043" width="12.7109375" style="1" bestFit="1" customWidth="1"/>
    <col min="1044" max="1044" width="10.140625" style="1" bestFit="1" customWidth="1"/>
    <col min="1045" max="1045" width="8.7109375" style="1"/>
    <col min="1046" max="1046" width="14" style="1" bestFit="1" customWidth="1"/>
    <col min="1047" max="1047" width="12.7109375" style="1" bestFit="1" customWidth="1"/>
    <col min="1048" max="1048" width="10.140625" style="1" bestFit="1" customWidth="1"/>
    <col min="1049" max="1280" width="8.7109375" style="1"/>
    <col min="1281" max="1281" width="11.42578125" style="1" customWidth="1"/>
    <col min="1282" max="1282" width="14" style="1" bestFit="1" customWidth="1"/>
    <col min="1283" max="1283" width="12.7109375" style="1" bestFit="1" customWidth="1"/>
    <col min="1284" max="1284" width="10.140625" style="1" bestFit="1" customWidth="1"/>
    <col min="1285" max="1285" width="8.7109375" style="1"/>
    <col min="1286" max="1286" width="14" style="1" bestFit="1" customWidth="1"/>
    <col min="1287" max="1287" width="12.7109375" style="1" bestFit="1" customWidth="1"/>
    <col min="1288" max="1288" width="10.140625" style="1" bestFit="1" customWidth="1"/>
    <col min="1289" max="1289" width="8.7109375" style="1"/>
    <col min="1290" max="1290" width="14" style="1" bestFit="1" customWidth="1"/>
    <col min="1291" max="1291" width="12.7109375" style="1" bestFit="1" customWidth="1"/>
    <col min="1292" max="1292" width="10.140625" style="1" bestFit="1" customWidth="1"/>
    <col min="1293" max="1293" width="8.7109375" style="1"/>
    <col min="1294" max="1294" width="14" style="1" bestFit="1" customWidth="1"/>
    <col min="1295" max="1295" width="12.7109375" style="1" bestFit="1" customWidth="1"/>
    <col min="1296" max="1296" width="10.140625" style="1" bestFit="1" customWidth="1"/>
    <col min="1297" max="1297" width="8.7109375" style="1"/>
    <col min="1298" max="1298" width="18.140625" style="1" customWidth="1"/>
    <col min="1299" max="1299" width="12.7109375" style="1" bestFit="1" customWidth="1"/>
    <col min="1300" max="1300" width="10.140625" style="1" bestFit="1" customWidth="1"/>
    <col min="1301" max="1301" width="8.7109375" style="1"/>
    <col min="1302" max="1302" width="14" style="1" bestFit="1" customWidth="1"/>
    <col min="1303" max="1303" width="12.7109375" style="1" bestFit="1" customWidth="1"/>
    <col min="1304" max="1304" width="10.140625" style="1" bestFit="1" customWidth="1"/>
    <col min="1305" max="1536" width="8.7109375" style="1"/>
    <col min="1537" max="1537" width="11.42578125" style="1" customWidth="1"/>
    <col min="1538" max="1538" width="14" style="1" bestFit="1" customWidth="1"/>
    <col min="1539" max="1539" width="12.7109375" style="1" bestFit="1" customWidth="1"/>
    <col min="1540" max="1540" width="10.140625" style="1" bestFit="1" customWidth="1"/>
    <col min="1541" max="1541" width="8.7109375" style="1"/>
    <col min="1542" max="1542" width="14" style="1" bestFit="1" customWidth="1"/>
    <col min="1543" max="1543" width="12.7109375" style="1" bestFit="1" customWidth="1"/>
    <col min="1544" max="1544" width="10.140625" style="1" bestFit="1" customWidth="1"/>
    <col min="1545" max="1545" width="8.7109375" style="1"/>
    <col min="1546" max="1546" width="14" style="1" bestFit="1" customWidth="1"/>
    <col min="1547" max="1547" width="12.7109375" style="1" bestFit="1" customWidth="1"/>
    <col min="1548" max="1548" width="10.140625" style="1" bestFit="1" customWidth="1"/>
    <col min="1549" max="1549" width="8.7109375" style="1"/>
    <col min="1550" max="1550" width="14" style="1" bestFit="1" customWidth="1"/>
    <col min="1551" max="1551" width="12.7109375" style="1" bestFit="1" customWidth="1"/>
    <col min="1552" max="1552" width="10.140625" style="1" bestFit="1" customWidth="1"/>
    <col min="1553" max="1553" width="8.7109375" style="1"/>
    <col min="1554" max="1554" width="18.140625" style="1" customWidth="1"/>
    <col min="1555" max="1555" width="12.7109375" style="1" bestFit="1" customWidth="1"/>
    <col min="1556" max="1556" width="10.140625" style="1" bestFit="1" customWidth="1"/>
    <col min="1557" max="1557" width="8.7109375" style="1"/>
    <col min="1558" max="1558" width="14" style="1" bestFit="1" customWidth="1"/>
    <col min="1559" max="1559" width="12.7109375" style="1" bestFit="1" customWidth="1"/>
    <col min="1560" max="1560" width="10.140625" style="1" bestFit="1" customWidth="1"/>
    <col min="1561" max="1792" width="8.7109375" style="1"/>
    <col min="1793" max="1793" width="11.42578125" style="1" customWidth="1"/>
    <col min="1794" max="1794" width="14" style="1" bestFit="1" customWidth="1"/>
    <col min="1795" max="1795" width="12.7109375" style="1" bestFit="1" customWidth="1"/>
    <col min="1796" max="1796" width="10.140625" style="1" bestFit="1" customWidth="1"/>
    <col min="1797" max="1797" width="8.7109375" style="1"/>
    <col min="1798" max="1798" width="14" style="1" bestFit="1" customWidth="1"/>
    <col min="1799" max="1799" width="12.7109375" style="1" bestFit="1" customWidth="1"/>
    <col min="1800" max="1800" width="10.140625" style="1" bestFit="1" customWidth="1"/>
    <col min="1801" max="1801" width="8.7109375" style="1"/>
    <col min="1802" max="1802" width="14" style="1" bestFit="1" customWidth="1"/>
    <col min="1803" max="1803" width="12.7109375" style="1" bestFit="1" customWidth="1"/>
    <col min="1804" max="1804" width="10.140625" style="1" bestFit="1" customWidth="1"/>
    <col min="1805" max="1805" width="8.7109375" style="1"/>
    <col min="1806" max="1806" width="14" style="1" bestFit="1" customWidth="1"/>
    <col min="1807" max="1807" width="12.7109375" style="1" bestFit="1" customWidth="1"/>
    <col min="1808" max="1808" width="10.140625" style="1" bestFit="1" customWidth="1"/>
    <col min="1809" max="1809" width="8.7109375" style="1"/>
    <col min="1810" max="1810" width="18.140625" style="1" customWidth="1"/>
    <col min="1811" max="1811" width="12.7109375" style="1" bestFit="1" customWidth="1"/>
    <col min="1812" max="1812" width="10.140625" style="1" bestFit="1" customWidth="1"/>
    <col min="1813" max="1813" width="8.7109375" style="1"/>
    <col min="1814" max="1814" width="14" style="1" bestFit="1" customWidth="1"/>
    <col min="1815" max="1815" width="12.7109375" style="1" bestFit="1" customWidth="1"/>
    <col min="1816" max="1816" width="10.140625" style="1" bestFit="1" customWidth="1"/>
    <col min="1817" max="2048" width="8.7109375" style="1"/>
    <col min="2049" max="2049" width="11.42578125" style="1" customWidth="1"/>
    <col min="2050" max="2050" width="14" style="1" bestFit="1" customWidth="1"/>
    <col min="2051" max="2051" width="12.7109375" style="1" bestFit="1" customWidth="1"/>
    <col min="2052" max="2052" width="10.140625" style="1" bestFit="1" customWidth="1"/>
    <col min="2053" max="2053" width="8.7109375" style="1"/>
    <col min="2054" max="2054" width="14" style="1" bestFit="1" customWidth="1"/>
    <col min="2055" max="2055" width="12.7109375" style="1" bestFit="1" customWidth="1"/>
    <col min="2056" max="2056" width="10.140625" style="1" bestFit="1" customWidth="1"/>
    <col min="2057" max="2057" width="8.7109375" style="1"/>
    <col min="2058" max="2058" width="14" style="1" bestFit="1" customWidth="1"/>
    <col min="2059" max="2059" width="12.7109375" style="1" bestFit="1" customWidth="1"/>
    <col min="2060" max="2060" width="10.140625" style="1" bestFit="1" customWidth="1"/>
    <col min="2061" max="2061" width="8.7109375" style="1"/>
    <col min="2062" max="2062" width="14" style="1" bestFit="1" customWidth="1"/>
    <col min="2063" max="2063" width="12.7109375" style="1" bestFit="1" customWidth="1"/>
    <col min="2064" max="2064" width="10.140625" style="1" bestFit="1" customWidth="1"/>
    <col min="2065" max="2065" width="8.7109375" style="1"/>
    <col min="2066" max="2066" width="18.140625" style="1" customWidth="1"/>
    <col min="2067" max="2067" width="12.7109375" style="1" bestFit="1" customWidth="1"/>
    <col min="2068" max="2068" width="10.140625" style="1" bestFit="1" customWidth="1"/>
    <col min="2069" max="2069" width="8.7109375" style="1"/>
    <col min="2070" max="2070" width="14" style="1" bestFit="1" customWidth="1"/>
    <col min="2071" max="2071" width="12.7109375" style="1" bestFit="1" customWidth="1"/>
    <col min="2072" max="2072" width="10.140625" style="1" bestFit="1" customWidth="1"/>
    <col min="2073" max="2304" width="8.7109375" style="1"/>
    <col min="2305" max="2305" width="11.42578125" style="1" customWidth="1"/>
    <col min="2306" max="2306" width="14" style="1" bestFit="1" customWidth="1"/>
    <col min="2307" max="2307" width="12.7109375" style="1" bestFit="1" customWidth="1"/>
    <col min="2308" max="2308" width="10.140625" style="1" bestFit="1" customWidth="1"/>
    <col min="2309" max="2309" width="8.7109375" style="1"/>
    <col min="2310" max="2310" width="14" style="1" bestFit="1" customWidth="1"/>
    <col min="2311" max="2311" width="12.7109375" style="1" bestFit="1" customWidth="1"/>
    <col min="2312" max="2312" width="10.140625" style="1" bestFit="1" customWidth="1"/>
    <col min="2313" max="2313" width="8.7109375" style="1"/>
    <col min="2314" max="2314" width="14" style="1" bestFit="1" customWidth="1"/>
    <col min="2315" max="2315" width="12.7109375" style="1" bestFit="1" customWidth="1"/>
    <col min="2316" max="2316" width="10.140625" style="1" bestFit="1" customWidth="1"/>
    <col min="2317" max="2317" width="8.7109375" style="1"/>
    <col min="2318" max="2318" width="14" style="1" bestFit="1" customWidth="1"/>
    <col min="2319" max="2319" width="12.7109375" style="1" bestFit="1" customWidth="1"/>
    <col min="2320" max="2320" width="10.140625" style="1" bestFit="1" customWidth="1"/>
    <col min="2321" max="2321" width="8.7109375" style="1"/>
    <col min="2322" max="2322" width="18.140625" style="1" customWidth="1"/>
    <col min="2323" max="2323" width="12.7109375" style="1" bestFit="1" customWidth="1"/>
    <col min="2324" max="2324" width="10.140625" style="1" bestFit="1" customWidth="1"/>
    <col min="2325" max="2325" width="8.7109375" style="1"/>
    <col min="2326" max="2326" width="14" style="1" bestFit="1" customWidth="1"/>
    <col min="2327" max="2327" width="12.7109375" style="1" bestFit="1" customWidth="1"/>
    <col min="2328" max="2328" width="10.140625" style="1" bestFit="1" customWidth="1"/>
    <col min="2329" max="2560" width="8.7109375" style="1"/>
    <col min="2561" max="2561" width="11.42578125" style="1" customWidth="1"/>
    <col min="2562" max="2562" width="14" style="1" bestFit="1" customWidth="1"/>
    <col min="2563" max="2563" width="12.7109375" style="1" bestFit="1" customWidth="1"/>
    <col min="2564" max="2564" width="10.140625" style="1" bestFit="1" customWidth="1"/>
    <col min="2565" max="2565" width="8.7109375" style="1"/>
    <col min="2566" max="2566" width="14" style="1" bestFit="1" customWidth="1"/>
    <col min="2567" max="2567" width="12.7109375" style="1" bestFit="1" customWidth="1"/>
    <col min="2568" max="2568" width="10.140625" style="1" bestFit="1" customWidth="1"/>
    <col min="2569" max="2569" width="8.7109375" style="1"/>
    <col min="2570" max="2570" width="14" style="1" bestFit="1" customWidth="1"/>
    <col min="2571" max="2571" width="12.7109375" style="1" bestFit="1" customWidth="1"/>
    <col min="2572" max="2572" width="10.140625" style="1" bestFit="1" customWidth="1"/>
    <col min="2573" max="2573" width="8.7109375" style="1"/>
    <col min="2574" max="2574" width="14" style="1" bestFit="1" customWidth="1"/>
    <col min="2575" max="2575" width="12.7109375" style="1" bestFit="1" customWidth="1"/>
    <col min="2576" max="2576" width="10.140625" style="1" bestFit="1" customWidth="1"/>
    <col min="2577" max="2577" width="8.7109375" style="1"/>
    <col min="2578" max="2578" width="18.140625" style="1" customWidth="1"/>
    <col min="2579" max="2579" width="12.7109375" style="1" bestFit="1" customWidth="1"/>
    <col min="2580" max="2580" width="10.140625" style="1" bestFit="1" customWidth="1"/>
    <col min="2581" max="2581" width="8.7109375" style="1"/>
    <col min="2582" max="2582" width="14" style="1" bestFit="1" customWidth="1"/>
    <col min="2583" max="2583" width="12.7109375" style="1" bestFit="1" customWidth="1"/>
    <col min="2584" max="2584" width="10.140625" style="1" bestFit="1" customWidth="1"/>
    <col min="2585" max="2816" width="8.7109375" style="1"/>
    <col min="2817" max="2817" width="11.42578125" style="1" customWidth="1"/>
    <col min="2818" max="2818" width="14" style="1" bestFit="1" customWidth="1"/>
    <col min="2819" max="2819" width="12.7109375" style="1" bestFit="1" customWidth="1"/>
    <col min="2820" max="2820" width="10.140625" style="1" bestFit="1" customWidth="1"/>
    <col min="2821" max="2821" width="8.7109375" style="1"/>
    <col min="2822" max="2822" width="14" style="1" bestFit="1" customWidth="1"/>
    <col min="2823" max="2823" width="12.7109375" style="1" bestFit="1" customWidth="1"/>
    <col min="2824" max="2824" width="10.140625" style="1" bestFit="1" customWidth="1"/>
    <col min="2825" max="2825" width="8.7109375" style="1"/>
    <col min="2826" max="2826" width="14" style="1" bestFit="1" customWidth="1"/>
    <col min="2827" max="2827" width="12.7109375" style="1" bestFit="1" customWidth="1"/>
    <col min="2828" max="2828" width="10.140625" style="1" bestFit="1" customWidth="1"/>
    <col min="2829" max="2829" width="8.7109375" style="1"/>
    <col min="2830" max="2830" width="14" style="1" bestFit="1" customWidth="1"/>
    <col min="2831" max="2831" width="12.7109375" style="1" bestFit="1" customWidth="1"/>
    <col min="2832" max="2832" width="10.140625" style="1" bestFit="1" customWidth="1"/>
    <col min="2833" max="2833" width="8.7109375" style="1"/>
    <col min="2834" max="2834" width="18.140625" style="1" customWidth="1"/>
    <col min="2835" max="2835" width="12.7109375" style="1" bestFit="1" customWidth="1"/>
    <col min="2836" max="2836" width="10.140625" style="1" bestFit="1" customWidth="1"/>
    <col min="2837" max="2837" width="8.7109375" style="1"/>
    <col min="2838" max="2838" width="14" style="1" bestFit="1" customWidth="1"/>
    <col min="2839" max="2839" width="12.7109375" style="1" bestFit="1" customWidth="1"/>
    <col min="2840" max="2840" width="10.140625" style="1" bestFit="1" customWidth="1"/>
    <col min="2841" max="3072" width="8.7109375" style="1"/>
    <col min="3073" max="3073" width="11.42578125" style="1" customWidth="1"/>
    <col min="3074" max="3074" width="14" style="1" bestFit="1" customWidth="1"/>
    <col min="3075" max="3075" width="12.7109375" style="1" bestFit="1" customWidth="1"/>
    <col min="3076" max="3076" width="10.140625" style="1" bestFit="1" customWidth="1"/>
    <col min="3077" max="3077" width="8.7109375" style="1"/>
    <col min="3078" max="3078" width="14" style="1" bestFit="1" customWidth="1"/>
    <col min="3079" max="3079" width="12.7109375" style="1" bestFit="1" customWidth="1"/>
    <col min="3080" max="3080" width="10.140625" style="1" bestFit="1" customWidth="1"/>
    <col min="3081" max="3081" width="8.7109375" style="1"/>
    <col min="3082" max="3082" width="14" style="1" bestFit="1" customWidth="1"/>
    <col min="3083" max="3083" width="12.7109375" style="1" bestFit="1" customWidth="1"/>
    <col min="3084" max="3084" width="10.140625" style="1" bestFit="1" customWidth="1"/>
    <col min="3085" max="3085" width="8.7109375" style="1"/>
    <col min="3086" max="3086" width="14" style="1" bestFit="1" customWidth="1"/>
    <col min="3087" max="3087" width="12.7109375" style="1" bestFit="1" customWidth="1"/>
    <col min="3088" max="3088" width="10.140625" style="1" bestFit="1" customWidth="1"/>
    <col min="3089" max="3089" width="8.7109375" style="1"/>
    <col min="3090" max="3090" width="18.140625" style="1" customWidth="1"/>
    <col min="3091" max="3091" width="12.7109375" style="1" bestFit="1" customWidth="1"/>
    <col min="3092" max="3092" width="10.140625" style="1" bestFit="1" customWidth="1"/>
    <col min="3093" max="3093" width="8.7109375" style="1"/>
    <col min="3094" max="3094" width="14" style="1" bestFit="1" customWidth="1"/>
    <col min="3095" max="3095" width="12.7109375" style="1" bestFit="1" customWidth="1"/>
    <col min="3096" max="3096" width="10.140625" style="1" bestFit="1" customWidth="1"/>
    <col min="3097" max="3328" width="8.7109375" style="1"/>
    <col min="3329" max="3329" width="11.42578125" style="1" customWidth="1"/>
    <col min="3330" max="3330" width="14" style="1" bestFit="1" customWidth="1"/>
    <col min="3331" max="3331" width="12.7109375" style="1" bestFit="1" customWidth="1"/>
    <col min="3332" max="3332" width="10.140625" style="1" bestFit="1" customWidth="1"/>
    <col min="3333" max="3333" width="8.7109375" style="1"/>
    <col min="3334" max="3334" width="14" style="1" bestFit="1" customWidth="1"/>
    <col min="3335" max="3335" width="12.7109375" style="1" bestFit="1" customWidth="1"/>
    <col min="3336" max="3336" width="10.140625" style="1" bestFit="1" customWidth="1"/>
    <col min="3337" max="3337" width="8.7109375" style="1"/>
    <col min="3338" max="3338" width="14" style="1" bestFit="1" customWidth="1"/>
    <col min="3339" max="3339" width="12.7109375" style="1" bestFit="1" customWidth="1"/>
    <col min="3340" max="3340" width="10.140625" style="1" bestFit="1" customWidth="1"/>
    <col min="3341" max="3341" width="8.7109375" style="1"/>
    <col min="3342" max="3342" width="14" style="1" bestFit="1" customWidth="1"/>
    <col min="3343" max="3343" width="12.7109375" style="1" bestFit="1" customWidth="1"/>
    <col min="3344" max="3344" width="10.140625" style="1" bestFit="1" customWidth="1"/>
    <col min="3345" max="3345" width="8.7109375" style="1"/>
    <col min="3346" max="3346" width="18.140625" style="1" customWidth="1"/>
    <col min="3347" max="3347" width="12.7109375" style="1" bestFit="1" customWidth="1"/>
    <col min="3348" max="3348" width="10.140625" style="1" bestFit="1" customWidth="1"/>
    <col min="3349" max="3349" width="8.7109375" style="1"/>
    <col min="3350" max="3350" width="14" style="1" bestFit="1" customWidth="1"/>
    <col min="3351" max="3351" width="12.7109375" style="1" bestFit="1" customWidth="1"/>
    <col min="3352" max="3352" width="10.140625" style="1" bestFit="1" customWidth="1"/>
    <col min="3353" max="3584" width="8.7109375" style="1"/>
    <col min="3585" max="3585" width="11.42578125" style="1" customWidth="1"/>
    <col min="3586" max="3586" width="14" style="1" bestFit="1" customWidth="1"/>
    <col min="3587" max="3587" width="12.7109375" style="1" bestFit="1" customWidth="1"/>
    <col min="3588" max="3588" width="10.140625" style="1" bestFit="1" customWidth="1"/>
    <col min="3589" max="3589" width="8.7109375" style="1"/>
    <col min="3590" max="3590" width="14" style="1" bestFit="1" customWidth="1"/>
    <col min="3591" max="3591" width="12.7109375" style="1" bestFit="1" customWidth="1"/>
    <col min="3592" max="3592" width="10.140625" style="1" bestFit="1" customWidth="1"/>
    <col min="3593" max="3593" width="8.7109375" style="1"/>
    <col min="3594" max="3594" width="14" style="1" bestFit="1" customWidth="1"/>
    <col min="3595" max="3595" width="12.7109375" style="1" bestFit="1" customWidth="1"/>
    <col min="3596" max="3596" width="10.140625" style="1" bestFit="1" customWidth="1"/>
    <col min="3597" max="3597" width="8.7109375" style="1"/>
    <col min="3598" max="3598" width="14" style="1" bestFit="1" customWidth="1"/>
    <col min="3599" max="3599" width="12.7109375" style="1" bestFit="1" customWidth="1"/>
    <col min="3600" max="3600" width="10.140625" style="1" bestFit="1" customWidth="1"/>
    <col min="3601" max="3601" width="8.7109375" style="1"/>
    <col min="3602" max="3602" width="18.140625" style="1" customWidth="1"/>
    <col min="3603" max="3603" width="12.7109375" style="1" bestFit="1" customWidth="1"/>
    <col min="3604" max="3604" width="10.140625" style="1" bestFit="1" customWidth="1"/>
    <col min="3605" max="3605" width="8.7109375" style="1"/>
    <col min="3606" max="3606" width="14" style="1" bestFit="1" customWidth="1"/>
    <col min="3607" max="3607" width="12.7109375" style="1" bestFit="1" customWidth="1"/>
    <col min="3608" max="3608" width="10.140625" style="1" bestFit="1" customWidth="1"/>
    <col min="3609" max="3840" width="8.7109375" style="1"/>
    <col min="3841" max="3841" width="11.42578125" style="1" customWidth="1"/>
    <col min="3842" max="3842" width="14" style="1" bestFit="1" customWidth="1"/>
    <col min="3843" max="3843" width="12.7109375" style="1" bestFit="1" customWidth="1"/>
    <col min="3844" max="3844" width="10.140625" style="1" bestFit="1" customWidth="1"/>
    <col min="3845" max="3845" width="8.7109375" style="1"/>
    <col min="3846" max="3846" width="14" style="1" bestFit="1" customWidth="1"/>
    <col min="3847" max="3847" width="12.7109375" style="1" bestFit="1" customWidth="1"/>
    <col min="3848" max="3848" width="10.140625" style="1" bestFit="1" customWidth="1"/>
    <col min="3849" max="3849" width="8.7109375" style="1"/>
    <col min="3850" max="3850" width="14" style="1" bestFit="1" customWidth="1"/>
    <col min="3851" max="3851" width="12.7109375" style="1" bestFit="1" customWidth="1"/>
    <col min="3852" max="3852" width="10.140625" style="1" bestFit="1" customWidth="1"/>
    <col min="3853" max="3853" width="8.7109375" style="1"/>
    <col min="3854" max="3854" width="14" style="1" bestFit="1" customWidth="1"/>
    <col min="3855" max="3855" width="12.7109375" style="1" bestFit="1" customWidth="1"/>
    <col min="3856" max="3856" width="10.140625" style="1" bestFit="1" customWidth="1"/>
    <col min="3857" max="3857" width="8.7109375" style="1"/>
    <col min="3858" max="3858" width="18.140625" style="1" customWidth="1"/>
    <col min="3859" max="3859" width="12.7109375" style="1" bestFit="1" customWidth="1"/>
    <col min="3860" max="3860" width="10.140625" style="1" bestFit="1" customWidth="1"/>
    <col min="3861" max="3861" width="8.7109375" style="1"/>
    <col min="3862" max="3862" width="14" style="1" bestFit="1" customWidth="1"/>
    <col min="3863" max="3863" width="12.7109375" style="1" bestFit="1" customWidth="1"/>
    <col min="3864" max="3864" width="10.140625" style="1" bestFit="1" customWidth="1"/>
    <col min="3865" max="4096" width="8.7109375" style="1"/>
    <col min="4097" max="4097" width="11.42578125" style="1" customWidth="1"/>
    <col min="4098" max="4098" width="14" style="1" bestFit="1" customWidth="1"/>
    <col min="4099" max="4099" width="12.7109375" style="1" bestFit="1" customWidth="1"/>
    <col min="4100" max="4100" width="10.140625" style="1" bestFit="1" customWidth="1"/>
    <col min="4101" max="4101" width="8.7109375" style="1"/>
    <col min="4102" max="4102" width="14" style="1" bestFit="1" customWidth="1"/>
    <col min="4103" max="4103" width="12.7109375" style="1" bestFit="1" customWidth="1"/>
    <col min="4104" max="4104" width="10.140625" style="1" bestFit="1" customWidth="1"/>
    <col min="4105" max="4105" width="8.7109375" style="1"/>
    <col min="4106" max="4106" width="14" style="1" bestFit="1" customWidth="1"/>
    <col min="4107" max="4107" width="12.7109375" style="1" bestFit="1" customWidth="1"/>
    <col min="4108" max="4108" width="10.140625" style="1" bestFit="1" customWidth="1"/>
    <col min="4109" max="4109" width="8.7109375" style="1"/>
    <col min="4110" max="4110" width="14" style="1" bestFit="1" customWidth="1"/>
    <col min="4111" max="4111" width="12.7109375" style="1" bestFit="1" customWidth="1"/>
    <col min="4112" max="4112" width="10.140625" style="1" bestFit="1" customWidth="1"/>
    <col min="4113" max="4113" width="8.7109375" style="1"/>
    <col min="4114" max="4114" width="18.140625" style="1" customWidth="1"/>
    <col min="4115" max="4115" width="12.7109375" style="1" bestFit="1" customWidth="1"/>
    <col min="4116" max="4116" width="10.140625" style="1" bestFit="1" customWidth="1"/>
    <col min="4117" max="4117" width="8.7109375" style="1"/>
    <col min="4118" max="4118" width="14" style="1" bestFit="1" customWidth="1"/>
    <col min="4119" max="4119" width="12.7109375" style="1" bestFit="1" customWidth="1"/>
    <col min="4120" max="4120" width="10.140625" style="1" bestFit="1" customWidth="1"/>
    <col min="4121" max="4352" width="8.7109375" style="1"/>
    <col min="4353" max="4353" width="11.42578125" style="1" customWidth="1"/>
    <col min="4354" max="4354" width="14" style="1" bestFit="1" customWidth="1"/>
    <col min="4355" max="4355" width="12.7109375" style="1" bestFit="1" customWidth="1"/>
    <col min="4356" max="4356" width="10.140625" style="1" bestFit="1" customWidth="1"/>
    <col min="4357" max="4357" width="8.7109375" style="1"/>
    <col min="4358" max="4358" width="14" style="1" bestFit="1" customWidth="1"/>
    <col min="4359" max="4359" width="12.7109375" style="1" bestFit="1" customWidth="1"/>
    <col min="4360" max="4360" width="10.140625" style="1" bestFit="1" customWidth="1"/>
    <col min="4361" max="4361" width="8.7109375" style="1"/>
    <col min="4362" max="4362" width="14" style="1" bestFit="1" customWidth="1"/>
    <col min="4363" max="4363" width="12.7109375" style="1" bestFit="1" customWidth="1"/>
    <col min="4364" max="4364" width="10.140625" style="1" bestFit="1" customWidth="1"/>
    <col min="4365" max="4365" width="8.7109375" style="1"/>
    <col min="4366" max="4366" width="14" style="1" bestFit="1" customWidth="1"/>
    <col min="4367" max="4367" width="12.7109375" style="1" bestFit="1" customWidth="1"/>
    <col min="4368" max="4368" width="10.140625" style="1" bestFit="1" customWidth="1"/>
    <col min="4369" max="4369" width="8.7109375" style="1"/>
    <col min="4370" max="4370" width="18.140625" style="1" customWidth="1"/>
    <col min="4371" max="4371" width="12.7109375" style="1" bestFit="1" customWidth="1"/>
    <col min="4372" max="4372" width="10.140625" style="1" bestFit="1" customWidth="1"/>
    <col min="4373" max="4373" width="8.7109375" style="1"/>
    <col min="4374" max="4374" width="14" style="1" bestFit="1" customWidth="1"/>
    <col min="4375" max="4375" width="12.7109375" style="1" bestFit="1" customWidth="1"/>
    <col min="4376" max="4376" width="10.140625" style="1" bestFit="1" customWidth="1"/>
    <col min="4377" max="4608" width="8.7109375" style="1"/>
    <col min="4609" max="4609" width="11.42578125" style="1" customWidth="1"/>
    <col min="4610" max="4610" width="14" style="1" bestFit="1" customWidth="1"/>
    <col min="4611" max="4611" width="12.7109375" style="1" bestFit="1" customWidth="1"/>
    <col min="4612" max="4612" width="10.140625" style="1" bestFit="1" customWidth="1"/>
    <col min="4613" max="4613" width="8.7109375" style="1"/>
    <col min="4614" max="4614" width="14" style="1" bestFit="1" customWidth="1"/>
    <col min="4615" max="4615" width="12.7109375" style="1" bestFit="1" customWidth="1"/>
    <col min="4616" max="4616" width="10.140625" style="1" bestFit="1" customWidth="1"/>
    <col min="4617" max="4617" width="8.7109375" style="1"/>
    <col min="4618" max="4618" width="14" style="1" bestFit="1" customWidth="1"/>
    <col min="4619" max="4619" width="12.7109375" style="1" bestFit="1" customWidth="1"/>
    <col min="4620" max="4620" width="10.140625" style="1" bestFit="1" customWidth="1"/>
    <col min="4621" max="4621" width="8.7109375" style="1"/>
    <col min="4622" max="4622" width="14" style="1" bestFit="1" customWidth="1"/>
    <col min="4623" max="4623" width="12.7109375" style="1" bestFit="1" customWidth="1"/>
    <col min="4624" max="4624" width="10.140625" style="1" bestFit="1" customWidth="1"/>
    <col min="4625" max="4625" width="8.7109375" style="1"/>
    <col min="4626" max="4626" width="18.140625" style="1" customWidth="1"/>
    <col min="4627" max="4627" width="12.7109375" style="1" bestFit="1" customWidth="1"/>
    <col min="4628" max="4628" width="10.140625" style="1" bestFit="1" customWidth="1"/>
    <col min="4629" max="4629" width="8.7109375" style="1"/>
    <col min="4630" max="4630" width="14" style="1" bestFit="1" customWidth="1"/>
    <col min="4631" max="4631" width="12.7109375" style="1" bestFit="1" customWidth="1"/>
    <col min="4632" max="4632" width="10.140625" style="1" bestFit="1" customWidth="1"/>
    <col min="4633" max="4864" width="8.7109375" style="1"/>
    <col min="4865" max="4865" width="11.42578125" style="1" customWidth="1"/>
    <col min="4866" max="4866" width="14" style="1" bestFit="1" customWidth="1"/>
    <col min="4867" max="4867" width="12.7109375" style="1" bestFit="1" customWidth="1"/>
    <col min="4868" max="4868" width="10.140625" style="1" bestFit="1" customWidth="1"/>
    <col min="4869" max="4869" width="8.7109375" style="1"/>
    <col min="4870" max="4870" width="14" style="1" bestFit="1" customWidth="1"/>
    <col min="4871" max="4871" width="12.7109375" style="1" bestFit="1" customWidth="1"/>
    <col min="4872" max="4872" width="10.140625" style="1" bestFit="1" customWidth="1"/>
    <col min="4873" max="4873" width="8.7109375" style="1"/>
    <col min="4874" max="4874" width="14" style="1" bestFit="1" customWidth="1"/>
    <col min="4875" max="4875" width="12.7109375" style="1" bestFit="1" customWidth="1"/>
    <col min="4876" max="4876" width="10.140625" style="1" bestFit="1" customWidth="1"/>
    <col min="4877" max="4877" width="8.7109375" style="1"/>
    <col min="4878" max="4878" width="14" style="1" bestFit="1" customWidth="1"/>
    <col min="4879" max="4879" width="12.7109375" style="1" bestFit="1" customWidth="1"/>
    <col min="4880" max="4880" width="10.140625" style="1" bestFit="1" customWidth="1"/>
    <col min="4881" max="4881" width="8.7109375" style="1"/>
    <col min="4882" max="4882" width="18.140625" style="1" customWidth="1"/>
    <col min="4883" max="4883" width="12.7109375" style="1" bestFit="1" customWidth="1"/>
    <col min="4884" max="4884" width="10.140625" style="1" bestFit="1" customWidth="1"/>
    <col min="4885" max="4885" width="8.7109375" style="1"/>
    <col min="4886" max="4886" width="14" style="1" bestFit="1" customWidth="1"/>
    <col min="4887" max="4887" width="12.7109375" style="1" bestFit="1" customWidth="1"/>
    <col min="4888" max="4888" width="10.140625" style="1" bestFit="1" customWidth="1"/>
    <col min="4889" max="5120" width="8.7109375" style="1"/>
    <col min="5121" max="5121" width="11.42578125" style="1" customWidth="1"/>
    <col min="5122" max="5122" width="14" style="1" bestFit="1" customWidth="1"/>
    <col min="5123" max="5123" width="12.7109375" style="1" bestFit="1" customWidth="1"/>
    <col min="5124" max="5124" width="10.140625" style="1" bestFit="1" customWidth="1"/>
    <col min="5125" max="5125" width="8.7109375" style="1"/>
    <col min="5126" max="5126" width="14" style="1" bestFit="1" customWidth="1"/>
    <col min="5127" max="5127" width="12.7109375" style="1" bestFit="1" customWidth="1"/>
    <col min="5128" max="5128" width="10.140625" style="1" bestFit="1" customWidth="1"/>
    <col min="5129" max="5129" width="8.7109375" style="1"/>
    <col min="5130" max="5130" width="14" style="1" bestFit="1" customWidth="1"/>
    <col min="5131" max="5131" width="12.7109375" style="1" bestFit="1" customWidth="1"/>
    <col min="5132" max="5132" width="10.140625" style="1" bestFit="1" customWidth="1"/>
    <col min="5133" max="5133" width="8.7109375" style="1"/>
    <col min="5134" max="5134" width="14" style="1" bestFit="1" customWidth="1"/>
    <col min="5135" max="5135" width="12.7109375" style="1" bestFit="1" customWidth="1"/>
    <col min="5136" max="5136" width="10.140625" style="1" bestFit="1" customWidth="1"/>
    <col min="5137" max="5137" width="8.7109375" style="1"/>
    <col min="5138" max="5138" width="18.140625" style="1" customWidth="1"/>
    <col min="5139" max="5139" width="12.7109375" style="1" bestFit="1" customWidth="1"/>
    <col min="5140" max="5140" width="10.140625" style="1" bestFit="1" customWidth="1"/>
    <col min="5141" max="5141" width="8.7109375" style="1"/>
    <col min="5142" max="5142" width="14" style="1" bestFit="1" customWidth="1"/>
    <col min="5143" max="5143" width="12.7109375" style="1" bestFit="1" customWidth="1"/>
    <col min="5144" max="5144" width="10.140625" style="1" bestFit="1" customWidth="1"/>
    <col min="5145" max="5376" width="8.7109375" style="1"/>
    <col min="5377" max="5377" width="11.42578125" style="1" customWidth="1"/>
    <col min="5378" max="5378" width="14" style="1" bestFit="1" customWidth="1"/>
    <col min="5379" max="5379" width="12.7109375" style="1" bestFit="1" customWidth="1"/>
    <col min="5380" max="5380" width="10.140625" style="1" bestFit="1" customWidth="1"/>
    <col min="5381" max="5381" width="8.7109375" style="1"/>
    <col min="5382" max="5382" width="14" style="1" bestFit="1" customWidth="1"/>
    <col min="5383" max="5383" width="12.7109375" style="1" bestFit="1" customWidth="1"/>
    <col min="5384" max="5384" width="10.140625" style="1" bestFit="1" customWidth="1"/>
    <col min="5385" max="5385" width="8.7109375" style="1"/>
    <col min="5386" max="5386" width="14" style="1" bestFit="1" customWidth="1"/>
    <col min="5387" max="5387" width="12.7109375" style="1" bestFit="1" customWidth="1"/>
    <col min="5388" max="5388" width="10.140625" style="1" bestFit="1" customWidth="1"/>
    <col min="5389" max="5389" width="8.7109375" style="1"/>
    <col min="5390" max="5390" width="14" style="1" bestFit="1" customWidth="1"/>
    <col min="5391" max="5391" width="12.7109375" style="1" bestFit="1" customWidth="1"/>
    <col min="5392" max="5392" width="10.140625" style="1" bestFit="1" customWidth="1"/>
    <col min="5393" max="5393" width="8.7109375" style="1"/>
    <col min="5394" max="5394" width="18.140625" style="1" customWidth="1"/>
    <col min="5395" max="5395" width="12.7109375" style="1" bestFit="1" customWidth="1"/>
    <col min="5396" max="5396" width="10.140625" style="1" bestFit="1" customWidth="1"/>
    <col min="5397" max="5397" width="8.7109375" style="1"/>
    <col min="5398" max="5398" width="14" style="1" bestFit="1" customWidth="1"/>
    <col min="5399" max="5399" width="12.7109375" style="1" bestFit="1" customWidth="1"/>
    <col min="5400" max="5400" width="10.140625" style="1" bestFit="1" customWidth="1"/>
    <col min="5401" max="5632" width="8.7109375" style="1"/>
    <col min="5633" max="5633" width="11.42578125" style="1" customWidth="1"/>
    <col min="5634" max="5634" width="14" style="1" bestFit="1" customWidth="1"/>
    <col min="5635" max="5635" width="12.7109375" style="1" bestFit="1" customWidth="1"/>
    <col min="5636" max="5636" width="10.140625" style="1" bestFit="1" customWidth="1"/>
    <col min="5637" max="5637" width="8.7109375" style="1"/>
    <col min="5638" max="5638" width="14" style="1" bestFit="1" customWidth="1"/>
    <col min="5639" max="5639" width="12.7109375" style="1" bestFit="1" customWidth="1"/>
    <col min="5640" max="5640" width="10.140625" style="1" bestFit="1" customWidth="1"/>
    <col min="5641" max="5641" width="8.7109375" style="1"/>
    <col min="5642" max="5642" width="14" style="1" bestFit="1" customWidth="1"/>
    <col min="5643" max="5643" width="12.7109375" style="1" bestFit="1" customWidth="1"/>
    <col min="5644" max="5644" width="10.140625" style="1" bestFit="1" customWidth="1"/>
    <col min="5645" max="5645" width="8.7109375" style="1"/>
    <col min="5646" max="5646" width="14" style="1" bestFit="1" customWidth="1"/>
    <col min="5647" max="5647" width="12.7109375" style="1" bestFit="1" customWidth="1"/>
    <col min="5648" max="5648" width="10.140625" style="1" bestFit="1" customWidth="1"/>
    <col min="5649" max="5649" width="8.7109375" style="1"/>
    <col min="5650" max="5650" width="18.140625" style="1" customWidth="1"/>
    <col min="5651" max="5651" width="12.7109375" style="1" bestFit="1" customWidth="1"/>
    <col min="5652" max="5652" width="10.140625" style="1" bestFit="1" customWidth="1"/>
    <col min="5653" max="5653" width="8.7109375" style="1"/>
    <col min="5654" max="5654" width="14" style="1" bestFit="1" customWidth="1"/>
    <col min="5655" max="5655" width="12.7109375" style="1" bestFit="1" customWidth="1"/>
    <col min="5656" max="5656" width="10.140625" style="1" bestFit="1" customWidth="1"/>
    <col min="5657" max="5888" width="8.7109375" style="1"/>
    <col min="5889" max="5889" width="11.42578125" style="1" customWidth="1"/>
    <col min="5890" max="5890" width="14" style="1" bestFit="1" customWidth="1"/>
    <col min="5891" max="5891" width="12.7109375" style="1" bestFit="1" customWidth="1"/>
    <col min="5892" max="5892" width="10.140625" style="1" bestFit="1" customWidth="1"/>
    <col min="5893" max="5893" width="8.7109375" style="1"/>
    <col min="5894" max="5894" width="14" style="1" bestFit="1" customWidth="1"/>
    <col min="5895" max="5895" width="12.7109375" style="1" bestFit="1" customWidth="1"/>
    <col min="5896" max="5896" width="10.140625" style="1" bestFit="1" customWidth="1"/>
    <col min="5897" max="5897" width="8.7109375" style="1"/>
    <col min="5898" max="5898" width="14" style="1" bestFit="1" customWidth="1"/>
    <col min="5899" max="5899" width="12.7109375" style="1" bestFit="1" customWidth="1"/>
    <col min="5900" max="5900" width="10.140625" style="1" bestFit="1" customWidth="1"/>
    <col min="5901" max="5901" width="8.7109375" style="1"/>
    <col min="5902" max="5902" width="14" style="1" bestFit="1" customWidth="1"/>
    <col min="5903" max="5903" width="12.7109375" style="1" bestFit="1" customWidth="1"/>
    <col min="5904" max="5904" width="10.140625" style="1" bestFit="1" customWidth="1"/>
    <col min="5905" max="5905" width="8.7109375" style="1"/>
    <col min="5906" max="5906" width="18.140625" style="1" customWidth="1"/>
    <col min="5907" max="5907" width="12.7109375" style="1" bestFit="1" customWidth="1"/>
    <col min="5908" max="5908" width="10.140625" style="1" bestFit="1" customWidth="1"/>
    <col min="5909" max="5909" width="8.7109375" style="1"/>
    <col min="5910" max="5910" width="14" style="1" bestFit="1" customWidth="1"/>
    <col min="5911" max="5911" width="12.7109375" style="1" bestFit="1" customWidth="1"/>
    <col min="5912" max="5912" width="10.140625" style="1" bestFit="1" customWidth="1"/>
    <col min="5913" max="6144" width="8.7109375" style="1"/>
    <col min="6145" max="6145" width="11.42578125" style="1" customWidth="1"/>
    <col min="6146" max="6146" width="14" style="1" bestFit="1" customWidth="1"/>
    <col min="6147" max="6147" width="12.7109375" style="1" bestFit="1" customWidth="1"/>
    <col min="6148" max="6148" width="10.140625" style="1" bestFit="1" customWidth="1"/>
    <col min="6149" max="6149" width="8.7109375" style="1"/>
    <col min="6150" max="6150" width="14" style="1" bestFit="1" customWidth="1"/>
    <col min="6151" max="6151" width="12.7109375" style="1" bestFit="1" customWidth="1"/>
    <col min="6152" max="6152" width="10.140625" style="1" bestFit="1" customWidth="1"/>
    <col min="6153" max="6153" width="8.7109375" style="1"/>
    <col min="6154" max="6154" width="14" style="1" bestFit="1" customWidth="1"/>
    <col min="6155" max="6155" width="12.7109375" style="1" bestFit="1" customWidth="1"/>
    <col min="6156" max="6156" width="10.140625" style="1" bestFit="1" customWidth="1"/>
    <col min="6157" max="6157" width="8.7109375" style="1"/>
    <col min="6158" max="6158" width="14" style="1" bestFit="1" customWidth="1"/>
    <col min="6159" max="6159" width="12.7109375" style="1" bestFit="1" customWidth="1"/>
    <col min="6160" max="6160" width="10.140625" style="1" bestFit="1" customWidth="1"/>
    <col min="6161" max="6161" width="8.7109375" style="1"/>
    <col min="6162" max="6162" width="18.140625" style="1" customWidth="1"/>
    <col min="6163" max="6163" width="12.7109375" style="1" bestFit="1" customWidth="1"/>
    <col min="6164" max="6164" width="10.140625" style="1" bestFit="1" customWidth="1"/>
    <col min="6165" max="6165" width="8.7109375" style="1"/>
    <col min="6166" max="6166" width="14" style="1" bestFit="1" customWidth="1"/>
    <col min="6167" max="6167" width="12.7109375" style="1" bestFit="1" customWidth="1"/>
    <col min="6168" max="6168" width="10.140625" style="1" bestFit="1" customWidth="1"/>
    <col min="6169" max="6400" width="8.7109375" style="1"/>
    <col min="6401" max="6401" width="11.42578125" style="1" customWidth="1"/>
    <col min="6402" max="6402" width="14" style="1" bestFit="1" customWidth="1"/>
    <col min="6403" max="6403" width="12.7109375" style="1" bestFit="1" customWidth="1"/>
    <col min="6404" max="6404" width="10.140625" style="1" bestFit="1" customWidth="1"/>
    <col min="6405" max="6405" width="8.7109375" style="1"/>
    <col min="6406" max="6406" width="14" style="1" bestFit="1" customWidth="1"/>
    <col min="6407" max="6407" width="12.7109375" style="1" bestFit="1" customWidth="1"/>
    <col min="6408" max="6408" width="10.140625" style="1" bestFit="1" customWidth="1"/>
    <col min="6409" max="6409" width="8.7109375" style="1"/>
    <col min="6410" max="6410" width="14" style="1" bestFit="1" customWidth="1"/>
    <col min="6411" max="6411" width="12.7109375" style="1" bestFit="1" customWidth="1"/>
    <col min="6412" max="6412" width="10.140625" style="1" bestFit="1" customWidth="1"/>
    <col min="6413" max="6413" width="8.7109375" style="1"/>
    <col min="6414" max="6414" width="14" style="1" bestFit="1" customWidth="1"/>
    <col min="6415" max="6415" width="12.7109375" style="1" bestFit="1" customWidth="1"/>
    <col min="6416" max="6416" width="10.140625" style="1" bestFit="1" customWidth="1"/>
    <col min="6417" max="6417" width="8.7109375" style="1"/>
    <col min="6418" max="6418" width="18.140625" style="1" customWidth="1"/>
    <col min="6419" max="6419" width="12.7109375" style="1" bestFit="1" customWidth="1"/>
    <col min="6420" max="6420" width="10.140625" style="1" bestFit="1" customWidth="1"/>
    <col min="6421" max="6421" width="8.7109375" style="1"/>
    <col min="6422" max="6422" width="14" style="1" bestFit="1" customWidth="1"/>
    <col min="6423" max="6423" width="12.7109375" style="1" bestFit="1" customWidth="1"/>
    <col min="6424" max="6424" width="10.140625" style="1" bestFit="1" customWidth="1"/>
    <col min="6425" max="6656" width="8.7109375" style="1"/>
    <col min="6657" max="6657" width="11.42578125" style="1" customWidth="1"/>
    <col min="6658" max="6658" width="14" style="1" bestFit="1" customWidth="1"/>
    <col min="6659" max="6659" width="12.7109375" style="1" bestFit="1" customWidth="1"/>
    <col min="6660" max="6660" width="10.140625" style="1" bestFit="1" customWidth="1"/>
    <col min="6661" max="6661" width="8.7109375" style="1"/>
    <col min="6662" max="6662" width="14" style="1" bestFit="1" customWidth="1"/>
    <col min="6663" max="6663" width="12.7109375" style="1" bestFit="1" customWidth="1"/>
    <col min="6664" max="6664" width="10.140625" style="1" bestFit="1" customWidth="1"/>
    <col min="6665" max="6665" width="8.7109375" style="1"/>
    <col min="6666" max="6666" width="14" style="1" bestFit="1" customWidth="1"/>
    <col min="6667" max="6667" width="12.7109375" style="1" bestFit="1" customWidth="1"/>
    <col min="6668" max="6668" width="10.140625" style="1" bestFit="1" customWidth="1"/>
    <col min="6669" max="6669" width="8.7109375" style="1"/>
    <col min="6670" max="6670" width="14" style="1" bestFit="1" customWidth="1"/>
    <col min="6671" max="6671" width="12.7109375" style="1" bestFit="1" customWidth="1"/>
    <col min="6672" max="6672" width="10.140625" style="1" bestFit="1" customWidth="1"/>
    <col min="6673" max="6673" width="8.7109375" style="1"/>
    <col min="6674" max="6674" width="18.140625" style="1" customWidth="1"/>
    <col min="6675" max="6675" width="12.7109375" style="1" bestFit="1" customWidth="1"/>
    <col min="6676" max="6676" width="10.140625" style="1" bestFit="1" customWidth="1"/>
    <col min="6677" max="6677" width="8.7109375" style="1"/>
    <col min="6678" max="6678" width="14" style="1" bestFit="1" customWidth="1"/>
    <col min="6679" max="6679" width="12.7109375" style="1" bestFit="1" customWidth="1"/>
    <col min="6680" max="6680" width="10.140625" style="1" bestFit="1" customWidth="1"/>
    <col min="6681" max="6912" width="8.7109375" style="1"/>
    <col min="6913" max="6913" width="11.42578125" style="1" customWidth="1"/>
    <col min="6914" max="6914" width="14" style="1" bestFit="1" customWidth="1"/>
    <col min="6915" max="6915" width="12.7109375" style="1" bestFit="1" customWidth="1"/>
    <col min="6916" max="6916" width="10.140625" style="1" bestFit="1" customWidth="1"/>
    <col min="6917" max="6917" width="8.7109375" style="1"/>
    <col min="6918" max="6918" width="14" style="1" bestFit="1" customWidth="1"/>
    <col min="6919" max="6919" width="12.7109375" style="1" bestFit="1" customWidth="1"/>
    <col min="6920" max="6920" width="10.140625" style="1" bestFit="1" customWidth="1"/>
    <col min="6921" max="6921" width="8.7109375" style="1"/>
    <col min="6922" max="6922" width="14" style="1" bestFit="1" customWidth="1"/>
    <col min="6923" max="6923" width="12.7109375" style="1" bestFit="1" customWidth="1"/>
    <col min="6924" max="6924" width="10.140625" style="1" bestFit="1" customWidth="1"/>
    <col min="6925" max="6925" width="8.7109375" style="1"/>
    <col min="6926" max="6926" width="14" style="1" bestFit="1" customWidth="1"/>
    <col min="6927" max="6927" width="12.7109375" style="1" bestFit="1" customWidth="1"/>
    <col min="6928" max="6928" width="10.140625" style="1" bestFit="1" customWidth="1"/>
    <col min="6929" max="6929" width="8.7109375" style="1"/>
    <col min="6930" max="6930" width="18.140625" style="1" customWidth="1"/>
    <col min="6931" max="6931" width="12.7109375" style="1" bestFit="1" customWidth="1"/>
    <col min="6932" max="6932" width="10.140625" style="1" bestFit="1" customWidth="1"/>
    <col min="6933" max="6933" width="8.7109375" style="1"/>
    <col min="6934" max="6934" width="14" style="1" bestFit="1" customWidth="1"/>
    <col min="6935" max="6935" width="12.7109375" style="1" bestFit="1" customWidth="1"/>
    <col min="6936" max="6936" width="10.140625" style="1" bestFit="1" customWidth="1"/>
    <col min="6937" max="7168" width="8.7109375" style="1"/>
    <col min="7169" max="7169" width="11.42578125" style="1" customWidth="1"/>
    <col min="7170" max="7170" width="14" style="1" bestFit="1" customWidth="1"/>
    <col min="7171" max="7171" width="12.7109375" style="1" bestFit="1" customWidth="1"/>
    <col min="7172" max="7172" width="10.140625" style="1" bestFit="1" customWidth="1"/>
    <col min="7173" max="7173" width="8.7109375" style="1"/>
    <col min="7174" max="7174" width="14" style="1" bestFit="1" customWidth="1"/>
    <col min="7175" max="7175" width="12.7109375" style="1" bestFit="1" customWidth="1"/>
    <col min="7176" max="7176" width="10.140625" style="1" bestFit="1" customWidth="1"/>
    <col min="7177" max="7177" width="8.7109375" style="1"/>
    <col min="7178" max="7178" width="14" style="1" bestFit="1" customWidth="1"/>
    <col min="7179" max="7179" width="12.7109375" style="1" bestFit="1" customWidth="1"/>
    <col min="7180" max="7180" width="10.140625" style="1" bestFit="1" customWidth="1"/>
    <col min="7181" max="7181" width="8.7109375" style="1"/>
    <col min="7182" max="7182" width="14" style="1" bestFit="1" customWidth="1"/>
    <col min="7183" max="7183" width="12.7109375" style="1" bestFit="1" customWidth="1"/>
    <col min="7184" max="7184" width="10.140625" style="1" bestFit="1" customWidth="1"/>
    <col min="7185" max="7185" width="8.7109375" style="1"/>
    <col min="7186" max="7186" width="18.140625" style="1" customWidth="1"/>
    <col min="7187" max="7187" width="12.7109375" style="1" bestFit="1" customWidth="1"/>
    <col min="7188" max="7188" width="10.140625" style="1" bestFit="1" customWidth="1"/>
    <col min="7189" max="7189" width="8.7109375" style="1"/>
    <col min="7190" max="7190" width="14" style="1" bestFit="1" customWidth="1"/>
    <col min="7191" max="7191" width="12.7109375" style="1" bestFit="1" customWidth="1"/>
    <col min="7192" max="7192" width="10.140625" style="1" bestFit="1" customWidth="1"/>
    <col min="7193" max="7424" width="8.7109375" style="1"/>
    <col min="7425" max="7425" width="11.42578125" style="1" customWidth="1"/>
    <col min="7426" max="7426" width="14" style="1" bestFit="1" customWidth="1"/>
    <col min="7427" max="7427" width="12.7109375" style="1" bestFit="1" customWidth="1"/>
    <col min="7428" max="7428" width="10.140625" style="1" bestFit="1" customWidth="1"/>
    <col min="7429" max="7429" width="8.7109375" style="1"/>
    <col min="7430" max="7430" width="14" style="1" bestFit="1" customWidth="1"/>
    <col min="7431" max="7431" width="12.7109375" style="1" bestFit="1" customWidth="1"/>
    <col min="7432" max="7432" width="10.140625" style="1" bestFit="1" customWidth="1"/>
    <col min="7433" max="7433" width="8.7109375" style="1"/>
    <col min="7434" max="7434" width="14" style="1" bestFit="1" customWidth="1"/>
    <col min="7435" max="7435" width="12.7109375" style="1" bestFit="1" customWidth="1"/>
    <col min="7436" max="7436" width="10.140625" style="1" bestFit="1" customWidth="1"/>
    <col min="7437" max="7437" width="8.7109375" style="1"/>
    <col min="7438" max="7438" width="14" style="1" bestFit="1" customWidth="1"/>
    <col min="7439" max="7439" width="12.7109375" style="1" bestFit="1" customWidth="1"/>
    <col min="7440" max="7440" width="10.140625" style="1" bestFit="1" customWidth="1"/>
    <col min="7441" max="7441" width="8.7109375" style="1"/>
    <col min="7442" max="7442" width="18.140625" style="1" customWidth="1"/>
    <col min="7443" max="7443" width="12.7109375" style="1" bestFit="1" customWidth="1"/>
    <col min="7444" max="7444" width="10.140625" style="1" bestFit="1" customWidth="1"/>
    <col min="7445" max="7445" width="8.7109375" style="1"/>
    <col min="7446" max="7446" width="14" style="1" bestFit="1" customWidth="1"/>
    <col min="7447" max="7447" width="12.7109375" style="1" bestFit="1" customWidth="1"/>
    <col min="7448" max="7448" width="10.140625" style="1" bestFit="1" customWidth="1"/>
    <col min="7449" max="7680" width="8.7109375" style="1"/>
    <col min="7681" max="7681" width="11.42578125" style="1" customWidth="1"/>
    <col min="7682" max="7682" width="14" style="1" bestFit="1" customWidth="1"/>
    <col min="7683" max="7683" width="12.7109375" style="1" bestFit="1" customWidth="1"/>
    <col min="7684" max="7684" width="10.140625" style="1" bestFit="1" customWidth="1"/>
    <col min="7685" max="7685" width="8.7109375" style="1"/>
    <col min="7686" max="7686" width="14" style="1" bestFit="1" customWidth="1"/>
    <col min="7687" max="7687" width="12.7109375" style="1" bestFit="1" customWidth="1"/>
    <col min="7688" max="7688" width="10.140625" style="1" bestFit="1" customWidth="1"/>
    <col min="7689" max="7689" width="8.7109375" style="1"/>
    <col min="7690" max="7690" width="14" style="1" bestFit="1" customWidth="1"/>
    <col min="7691" max="7691" width="12.7109375" style="1" bestFit="1" customWidth="1"/>
    <col min="7692" max="7692" width="10.140625" style="1" bestFit="1" customWidth="1"/>
    <col min="7693" max="7693" width="8.7109375" style="1"/>
    <col min="7694" max="7694" width="14" style="1" bestFit="1" customWidth="1"/>
    <col min="7695" max="7695" width="12.7109375" style="1" bestFit="1" customWidth="1"/>
    <col min="7696" max="7696" width="10.140625" style="1" bestFit="1" customWidth="1"/>
    <col min="7697" max="7697" width="8.7109375" style="1"/>
    <col min="7698" max="7698" width="18.140625" style="1" customWidth="1"/>
    <col min="7699" max="7699" width="12.7109375" style="1" bestFit="1" customWidth="1"/>
    <col min="7700" max="7700" width="10.140625" style="1" bestFit="1" customWidth="1"/>
    <col min="7701" max="7701" width="8.7109375" style="1"/>
    <col min="7702" max="7702" width="14" style="1" bestFit="1" customWidth="1"/>
    <col min="7703" max="7703" width="12.7109375" style="1" bestFit="1" customWidth="1"/>
    <col min="7704" max="7704" width="10.140625" style="1" bestFit="1" customWidth="1"/>
    <col min="7705" max="7936" width="8.7109375" style="1"/>
    <col min="7937" max="7937" width="11.42578125" style="1" customWidth="1"/>
    <col min="7938" max="7938" width="14" style="1" bestFit="1" customWidth="1"/>
    <col min="7939" max="7939" width="12.7109375" style="1" bestFit="1" customWidth="1"/>
    <col min="7940" max="7940" width="10.140625" style="1" bestFit="1" customWidth="1"/>
    <col min="7941" max="7941" width="8.7109375" style="1"/>
    <col min="7942" max="7942" width="14" style="1" bestFit="1" customWidth="1"/>
    <col min="7943" max="7943" width="12.7109375" style="1" bestFit="1" customWidth="1"/>
    <col min="7944" max="7944" width="10.140625" style="1" bestFit="1" customWidth="1"/>
    <col min="7945" max="7945" width="8.7109375" style="1"/>
    <col min="7946" max="7946" width="14" style="1" bestFit="1" customWidth="1"/>
    <col min="7947" max="7947" width="12.7109375" style="1" bestFit="1" customWidth="1"/>
    <col min="7948" max="7948" width="10.140625" style="1" bestFit="1" customWidth="1"/>
    <col min="7949" max="7949" width="8.7109375" style="1"/>
    <col min="7950" max="7950" width="14" style="1" bestFit="1" customWidth="1"/>
    <col min="7951" max="7951" width="12.7109375" style="1" bestFit="1" customWidth="1"/>
    <col min="7952" max="7952" width="10.140625" style="1" bestFit="1" customWidth="1"/>
    <col min="7953" max="7953" width="8.7109375" style="1"/>
    <col min="7954" max="7954" width="18.140625" style="1" customWidth="1"/>
    <col min="7955" max="7955" width="12.7109375" style="1" bestFit="1" customWidth="1"/>
    <col min="7956" max="7956" width="10.140625" style="1" bestFit="1" customWidth="1"/>
    <col min="7957" max="7957" width="8.7109375" style="1"/>
    <col min="7958" max="7958" width="14" style="1" bestFit="1" customWidth="1"/>
    <col min="7959" max="7959" width="12.7109375" style="1" bestFit="1" customWidth="1"/>
    <col min="7960" max="7960" width="10.140625" style="1" bestFit="1" customWidth="1"/>
    <col min="7961" max="8192" width="8.7109375" style="1"/>
    <col min="8193" max="8193" width="11.42578125" style="1" customWidth="1"/>
    <col min="8194" max="8194" width="14" style="1" bestFit="1" customWidth="1"/>
    <col min="8195" max="8195" width="12.7109375" style="1" bestFit="1" customWidth="1"/>
    <col min="8196" max="8196" width="10.140625" style="1" bestFit="1" customWidth="1"/>
    <col min="8197" max="8197" width="8.7109375" style="1"/>
    <col min="8198" max="8198" width="14" style="1" bestFit="1" customWidth="1"/>
    <col min="8199" max="8199" width="12.7109375" style="1" bestFit="1" customWidth="1"/>
    <col min="8200" max="8200" width="10.140625" style="1" bestFit="1" customWidth="1"/>
    <col min="8201" max="8201" width="8.7109375" style="1"/>
    <col min="8202" max="8202" width="14" style="1" bestFit="1" customWidth="1"/>
    <col min="8203" max="8203" width="12.7109375" style="1" bestFit="1" customWidth="1"/>
    <col min="8204" max="8204" width="10.140625" style="1" bestFit="1" customWidth="1"/>
    <col min="8205" max="8205" width="8.7109375" style="1"/>
    <col min="8206" max="8206" width="14" style="1" bestFit="1" customWidth="1"/>
    <col min="8207" max="8207" width="12.7109375" style="1" bestFit="1" customWidth="1"/>
    <col min="8208" max="8208" width="10.140625" style="1" bestFit="1" customWidth="1"/>
    <col min="8209" max="8209" width="8.7109375" style="1"/>
    <col min="8210" max="8210" width="18.140625" style="1" customWidth="1"/>
    <col min="8211" max="8211" width="12.7109375" style="1" bestFit="1" customWidth="1"/>
    <col min="8212" max="8212" width="10.140625" style="1" bestFit="1" customWidth="1"/>
    <col min="8213" max="8213" width="8.7109375" style="1"/>
    <col min="8214" max="8214" width="14" style="1" bestFit="1" customWidth="1"/>
    <col min="8215" max="8215" width="12.7109375" style="1" bestFit="1" customWidth="1"/>
    <col min="8216" max="8216" width="10.140625" style="1" bestFit="1" customWidth="1"/>
    <col min="8217" max="8448" width="8.7109375" style="1"/>
    <col min="8449" max="8449" width="11.42578125" style="1" customWidth="1"/>
    <col min="8450" max="8450" width="14" style="1" bestFit="1" customWidth="1"/>
    <col min="8451" max="8451" width="12.7109375" style="1" bestFit="1" customWidth="1"/>
    <col min="8452" max="8452" width="10.140625" style="1" bestFit="1" customWidth="1"/>
    <col min="8453" max="8453" width="8.7109375" style="1"/>
    <col min="8454" max="8454" width="14" style="1" bestFit="1" customWidth="1"/>
    <col min="8455" max="8455" width="12.7109375" style="1" bestFit="1" customWidth="1"/>
    <col min="8456" max="8456" width="10.140625" style="1" bestFit="1" customWidth="1"/>
    <col min="8457" max="8457" width="8.7109375" style="1"/>
    <col min="8458" max="8458" width="14" style="1" bestFit="1" customWidth="1"/>
    <col min="8459" max="8459" width="12.7109375" style="1" bestFit="1" customWidth="1"/>
    <col min="8460" max="8460" width="10.140625" style="1" bestFit="1" customWidth="1"/>
    <col min="8461" max="8461" width="8.7109375" style="1"/>
    <col min="8462" max="8462" width="14" style="1" bestFit="1" customWidth="1"/>
    <col min="8463" max="8463" width="12.7109375" style="1" bestFit="1" customWidth="1"/>
    <col min="8464" max="8464" width="10.140625" style="1" bestFit="1" customWidth="1"/>
    <col min="8465" max="8465" width="8.7109375" style="1"/>
    <col min="8466" max="8466" width="18.140625" style="1" customWidth="1"/>
    <col min="8467" max="8467" width="12.7109375" style="1" bestFit="1" customWidth="1"/>
    <col min="8468" max="8468" width="10.140625" style="1" bestFit="1" customWidth="1"/>
    <col min="8469" max="8469" width="8.7109375" style="1"/>
    <col min="8470" max="8470" width="14" style="1" bestFit="1" customWidth="1"/>
    <col min="8471" max="8471" width="12.7109375" style="1" bestFit="1" customWidth="1"/>
    <col min="8472" max="8472" width="10.140625" style="1" bestFit="1" customWidth="1"/>
    <col min="8473" max="8704" width="8.7109375" style="1"/>
    <col min="8705" max="8705" width="11.42578125" style="1" customWidth="1"/>
    <col min="8706" max="8706" width="14" style="1" bestFit="1" customWidth="1"/>
    <col min="8707" max="8707" width="12.7109375" style="1" bestFit="1" customWidth="1"/>
    <col min="8708" max="8708" width="10.140625" style="1" bestFit="1" customWidth="1"/>
    <col min="8709" max="8709" width="8.7109375" style="1"/>
    <col min="8710" max="8710" width="14" style="1" bestFit="1" customWidth="1"/>
    <col min="8711" max="8711" width="12.7109375" style="1" bestFit="1" customWidth="1"/>
    <col min="8712" max="8712" width="10.140625" style="1" bestFit="1" customWidth="1"/>
    <col min="8713" max="8713" width="8.7109375" style="1"/>
    <col min="8714" max="8714" width="14" style="1" bestFit="1" customWidth="1"/>
    <col min="8715" max="8715" width="12.7109375" style="1" bestFit="1" customWidth="1"/>
    <col min="8716" max="8716" width="10.140625" style="1" bestFit="1" customWidth="1"/>
    <col min="8717" max="8717" width="8.7109375" style="1"/>
    <col min="8718" max="8718" width="14" style="1" bestFit="1" customWidth="1"/>
    <col min="8719" max="8719" width="12.7109375" style="1" bestFit="1" customWidth="1"/>
    <col min="8720" max="8720" width="10.140625" style="1" bestFit="1" customWidth="1"/>
    <col min="8721" max="8721" width="8.7109375" style="1"/>
    <col min="8722" max="8722" width="18.140625" style="1" customWidth="1"/>
    <col min="8723" max="8723" width="12.7109375" style="1" bestFit="1" customWidth="1"/>
    <col min="8724" max="8724" width="10.140625" style="1" bestFit="1" customWidth="1"/>
    <col min="8725" max="8725" width="8.7109375" style="1"/>
    <col min="8726" max="8726" width="14" style="1" bestFit="1" customWidth="1"/>
    <col min="8727" max="8727" width="12.7109375" style="1" bestFit="1" customWidth="1"/>
    <col min="8728" max="8728" width="10.140625" style="1" bestFit="1" customWidth="1"/>
    <col min="8729" max="8960" width="8.7109375" style="1"/>
    <col min="8961" max="8961" width="11.42578125" style="1" customWidth="1"/>
    <col min="8962" max="8962" width="14" style="1" bestFit="1" customWidth="1"/>
    <col min="8963" max="8963" width="12.7109375" style="1" bestFit="1" customWidth="1"/>
    <col min="8964" max="8964" width="10.140625" style="1" bestFit="1" customWidth="1"/>
    <col min="8965" max="8965" width="8.7109375" style="1"/>
    <col min="8966" max="8966" width="14" style="1" bestFit="1" customWidth="1"/>
    <col min="8967" max="8967" width="12.7109375" style="1" bestFit="1" customWidth="1"/>
    <col min="8968" max="8968" width="10.140625" style="1" bestFit="1" customWidth="1"/>
    <col min="8969" max="8969" width="8.7109375" style="1"/>
    <col min="8970" max="8970" width="14" style="1" bestFit="1" customWidth="1"/>
    <col min="8971" max="8971" width="12.7109375" style="1" bestFit="1" customWidth="1"/>
    <col min="8972" max="8972" width="10.140625" style="1" bestFit="1" customWidth="1"/>
    <col min="8973" max="8973" width="8.7109375" style="1"/>
    <col min="8974" max="8974" width="14" style="1" bestFit="1" customWidth="1"/>
    <col min="8975" max="8975" width="12.7109375" style="1" bestFit="1" customWidth="1"/>
    <col min="8976" max="8976" width="10.140625" style="1" bestFit="1" customWidth="1"/>
    <col min="8977" max="8977" width="8.7109375" style="1"/>
    <col min="8978" max="8978" width="18.140625" style="1" customWidth="1"/>
    <col min="8979" max="8979" width="12.7109375" style="1" bestFit="1" customWidth="1"/>
    <col min="8980" max="8980" width="10.140625" style="1" bestFit="1" customWidth="1"/>
    <col min="8981" max="8981" width="8.7109375" style="1"/>
    <col min="8982" max="8982" width="14" style="1" bestFit="1" customWidth="1"/>
    <col min="8983" max="8983" width="12.7109375" style="1" bestFit="1" customWidth="1"/>
    <col min="8984" max="8984" width="10.140625" style="1" bestFit="1" customWidth="1"/>
    <col min="8985" max="9216" width="8.7109375" style="1"/>
    <col min="9217" max="9217" width="11.42578125" style="1" customWidth="1"/>
    <col min="9218" max="9218" width="14" style="1" bestFit="1" customWidth="1"/>
    <col min="9219" max="9219" width="12.7109375" style="1" bestFit="1" customWidth="1"/>
    <col min="9220" max="9220" width="10.140625" style="1" bestFit="1" customWidth="1"/>
    <col min="9221" max="9221" width="8.7109375" style="1"/>
    <col min="9222" max="9222" width="14" style="1" bestFit="1" customWidth="1"/>
    <col min="9223" max="9223" width="12.7109375" style="1" bestFit="1" customWidth="1"/>
    <col min="9224" max="9224" width="10.140625" style="1" bestFit="1" customWidth="1"/>
    <col min="9225" max="9225" width="8.7109375" style="1"/>
    <col min="9226" max="9226" width="14" style="1" bestFit="1" customWidth="1"/>
    <col min="9227" max="9227" width="12.7109375" style="1" bestFit="1" customWidth="1"/>
    <col min="9228" max="9228" width="10.140625" style="1" bestFit="1" customWidth="1"/>
    <col min="9229" max="9229" width="8.7109375" style="1"/>
    <col min="9230" max="9230" width="14" style="1" bestFit="1" customWidth="1"/>
    <col min="9231" max="9231" width="12.7109375" style="1" bestFit="1" customWidth="1"/>
    <col min="9232" max="9232" width="10.140625" style="1" bestFit="1" customWidth="1"/>
    <col min="9233" max="9233" width="8.7109375" style="1"/>
    <col min="9234" max="9234" width="18.140625" style="1" customWidth="1"/>
    <col min="9235" max="9235" width="12.7109375" style="1" bestFit="1" customWidth="1"/>
    <col min="9236" max="9236" width="10.140625" style="1" bestFit="1" customWidth="1"/>
    <col min="9237" max="9237" width="8.7109375" style="1"/>
    <col min="9238" max="9238" width="14" style="1" bestFit="1" customWidth="1"/>
    <col min="9239" max="9239" width="12.7109375" style="1" bestFit="1" customWidth="1"/>
    <col min="9240" max="9240" width="10.140625" style="1" bestFit="1" customWidth="1"/>
    <col min="9241" max="9472" width="8.7109375" style="1"/>
    <col min="9473" max="9473" width="11.42578125" style="1" customWidth="1"/>
    <col min="9474" max="9474" width="14" style="1" bestFit="1" customWidth="1"/>
    <col min="9475" max="9475" width="12.7109375" style="1" bestFit="1" customWidth="1"/>
    <col min="9476" max="9476" width="10.140625" style="1" bestFit="1" customWidth="1"/>
    <col min="9477" max="9477" width="8.7109375" style="1"/>
    <col min="9478" max="9478" width="14" style="1" bestFit="1" customWidth="1"/>
    <col min="9479" max="9479" width="12.7109375" style="1" bestFit="1" customWidth="1"/>
    <col min="9480" max="9480" width="10.140625" style="1" bestFit="1" customWidth="1"/>
    <col min="9481" max="9481" width="8.7109375" style="1"/>
    <col min="9482" max="9482" width="14" style="1" bestFit="1" customWidth="1"/>
    <col min="9483" max="9483" width="12.7109375" style="1" bestFit="1" customWidth="1"/>
    <col min="9484" max="9484" width="10.140625" style="1" bestFit="1" customWidth="1"/>
    <col min="9485" max="9485" width="8.7109375" style="1"/>
    <col min="9486" max="9486" width="14" style="1" bestFit="1" customWidth="1"/>
    <col min="9487" max="9487" width="12.7109375" style="1" bestFit="1" customWidth="1"/>
    <col min="9488" max="9488" width="10.140625" style="1" bestFit="1" customWidth="1"/>
    <col min="9489" max="9489" width="8.7109375" style="1"/>
    <col min="9490" max="9490" width="18.140625" style="1" customWidth="1"/>
    <col min="9491" max="9491" width="12.7109375" style="1" bestFit="1" customWidth="1"/>
    <col min="9492" max="9492" width="10.140625" style="1" bestFit="1" customWidth="1"/>
    <col min="9493" max="9493" width="8.7109375" style="1"/>
    <col min="9494" max="9494" width="14" style="1" bestFit="1" customWidth="1"/>
    <col min="9495" max="9495" width="12.7109375" style="1" bestFit="1" customWidth="1"/>
    <col min="9496" max="9496" width="10.140625" style="1" bestFit="1" customWidth="1"/>
    <col min="9497" max="9728" width="8.7109375" style="1"/>
    <col min="9729" max="9729" width="11.42578125" style="1" customWidth="1"/>
    <col min="9730" max="9730" width="14" style="1" bestFit="1" customWidth="1"/>
    <col min="9731" max="9731" width="12.7109375" style="1" bestFit="1" customWidth="1"/>
    <col min="9732" max="9732" width="10.140625" style="1" bestFit="1" customWidth="1"/>
    <col min="9733" max="9733" width="8.7109375" style="1"/>
    <col min="9734" max="9734" width="14" style="1" bestFit="1" customWidth="1"/>
    <col min="9735" max="9735" width="12.7109375" style="1" bestFit="1" customWidth="1"/>
    <col min="9736" max="9736" width="10.140625" style="1" bestFit="1" customWidth="1"/>
    <col min="9737" max="9737" width="8.7109375" style="1"/>
    <col min="9738" max="9738" width="14" style="1" bestFit="1" customWidth="1"/>
    <col min="9739" max="9739" width="12.7109375" style="1" bestFit="1" customWidth="1"/>
    <col min="9740" max="9740" width="10.140625" style="1" bestFit="1" customWidth="1"/>
    <col min="9741" max="9741" width="8.7109375" style="1"/>
    <col min="9742" max="9742" width="14" style="1" bestFit="1" customWidth="1"/>
    <col min="9743" max="9743" width="12.7109375" style="1" bestFit="1" customWidth="1"/>
    <col min="9744" max="9744" width="10.140625" style="1" bestFit="1" customWidth="1"/>
    <col min="9745" max="9745" width="8.7109375" style="1"/>
    <col min="9746" max="9746" width="18.140625" style="1" customWidth="1"/>
    <col min="9747" max="9747" width="12.7109375" style="1" bestFit="1" customWidth="1"/>
    <col min="9748" max="9748" width="10.140625" style="1" bestFit="1" customWidth="1"/>
    <col min="9749" max="9749" width="8.7109375" style="1"/>
    <col min="9750" max="9750" width="14" style="1" bestFit="1" customWidth="1"/>
    <col min="9751" max="9751" width="12.7109375" style="1" bestFit="1" customWidth="1"/>
    <col min="9752" max="9752" width="10.140625" style="1" bestFit="1" customWidth="1"/>
    <col min="9753" max="9984" width="8.7109375" style="1"/>
    <col min="9985" max="9985" width="11.42578125" style="1" customWidth="1"/>
    <col min="9986" max="9986" width="14" style="1" bestFit="1" customWidth="1"/>
    <col min="9987" max="9987" width="12.7109375" style="1" bestFit="1" customWidth="1"/>
    <col min="9988" max="9988" width="10.140625" style="1" bestFit="1" customWidth="1"/>
    <col min="9989" max="9989" width="8.7109375" style="1"/>
    <col min="9990" max="9990" width="14" style="1" bestFit="1" customWidth="1"/>
    <col min="9991" max="9991" width="12.7109375" style="1" bestFit="1" customWidth="1"/>
    <col min="9992" max="9992" width="10.140625" style="1" bestFit="1" customWidth="1"/>
    <col min="9993" max="9993" width="8.7109375" style="1"/>
    <col min="9994" max="9994" width="14" style="1" bestFit="1" customWidth="1"/>
    <col min="9995" max="9995" width="12.7109375" style="1" bestFit="1" customWidth="1"/>
    <col min="9996" max="9996" width="10.140625" style="1" bestFit="1" customWidth="1"/>
    <col min="9997" max="9997" width="8.7109375" style="1"/>
    <col min="9998" max="9998" width="14" style="1" bestFit="1" customWidth="1"/>
    <col min="9999" max="9999" width="12.7109375" style="1" bestFit="1" customWidth="1"/>
    <col min="10000" max="10000" width="10.140625" style="1" bestFit="1" customWidth="1"/>
    <col min="10001" max="10001" width="8.7109375" style="1"/>
    <col min="10002" max="10002" width="18.140625" style="1" customWidth="1"/>
    <col min="10003" max="10003" width="12.7109375" style="1" bestFit="1" customWidth="1"/>
    <col min="10004" max="10004" width="10.140625" style="1" bestFit="1" customWidth="1"/>
    <col min="10005" max="10005" width="8.7109375" style="1"/>
    <col min="10006" max="10006" width="14" style="1" bestFit="1" customWidth="1"/>
    <col min="10007" max="10007" width="12.7109375" style="1" bestFit="1" customWidth="1"/>
    <col min="10008" max="10008" width="10.140625" style="1" bestFit="1" customWidth="1"/>
    <col min="10009" max="10240" width="8.7109375" style="1"/>
    <col min="10241" max="10241" width="11.42578125" style="1" customWidth="1"/>
    <col min="10242" max="10242" width="14" style="1" bestFit="1" customWidth="1"/>
    <col min="10243" max="10243" width="12.7109375" style="1" bestFit="1" customWidth="1"/>
    <col min="10244" max="10244" width="10.140625" style="1" bestFit="1" customWidth="1"/>
    <col min="10245" max="10245" width="8.7109375" style="1"/>
    <col min="10246" max="10246" width="14" style="1" bestFit="1" customWidth="1"/>
    <col min="10247" max="10247" width="12.7109375" style="1" bestFit="1" customWidth="1"/>
    <col min="10248" max="10248" width="10.140625" style="1" bestFit="1" customWidth="1"/>
    <col min="10249" max="10249" width="8.7109375" style="1"/>
    <col min="10250" max="10250" width="14" style="1" bestFit="1" customWidth="1"/>
    <col min="10251" max="10251" width="12.7109375" style="1" bestFit="1" customWidth="1"/>
    <col min="10252" max="10252" width="10.140625" style="1" bestFit="1" customWidth="1"/>
    <col min="10253" max="10253" width="8.7109375" style="1"/>
    <col min="10254" max="10254" width="14" style="1" bestFit="1" customWidth="1"/>
    <col min="10255" max="10255" width="12.7109375" style="1" bestFit="1" customWidth="1"/>
    <col min="10256" max="10256" width="10.140625" style="1" bestFit="1" customWidth="1"/>
    <col min="10257" max="10257" width="8.7109375" style="1"/>
    <col min="10258" max="10258" width="18.140625" style="1" customWidth="1"/>
    <col min="10259" max="10259" width="12.7109375" style="1" bestFit="1" customWidth="1"/>
    <col min="10260" max="10260" width="10.140625" style="1" bestFit="1" customWidth="1"/>
    <col min="10261" max="10261" width="8.7109375" style="1"/>
    <col min="10262" max="10262" width="14" style="1" bestFit="1" customWidth="1"/>
    <col min="10263" max="10263" width="12.7109375" style="1" bestFit="1" customWidth="1"/>
    <col min="10264" max="10264" width="10.140625" style="1" bestFit="1" customWidth="1"/>
    <col min="10265" max="10496" width="8.7109375" style="1"/>
    <col min="10497" max="10497" width="11.42578125" style="1" customWidth="1"/>
    <col min="10498" max="10498" width="14" style="1" bestFit="1" customWidth="1"/>
    <col min="10499" max="10499" width="12.7109375" style="1" bestFit="1" customWidth="1"/>
    <col min="10500" max="10500" width="10.140625" style="1" bestFit="1" customWidth="1"/>
    <col min="10501" max="10501" width="8.7109375" style="1"/>
    <col min="10502" max="10502" width="14" style="1" bestFit="1" customWidth="1"/>
    <col min="10503" max="10503" width="12.7109375" style="1" bestFit="1" customWidth="1"/>
    <col min="10504" max="10504" width="10.140625" style="1" bestFit="1" customWidth="1"/>
    <col min="10505" max="10505" width="8.7109375" style="1"/>
    <col min="10506" max="10506" width="14" style="1" bestFit="1" customWidth="1"/>
    <col min="10507" max="10507" width="12.7109375" style="1" bestFit="1" customWidth="1"/>
    <col min="10508" max="10508" width="10.140625" style="1" bestFit="1" customWidth="1"/>
    <col min="10509" max="10509" width="8.7109375" style="1"/>
    <col min="10510" max="10510" width="14" style="1" bestFit="1" customWidth="1"/>
    <col min="10511" max="10511" width="12.7109375" style="1" bestFit="1" customWidth="1"/>
    <col min="10512" max="10512" width="10.140625" style="1" bestFit="1" customWidth="1"/>
    <col min="10513" max="10513" width="8.7109375" style="1"/>
    <col min="10514" max="10514" width="18.140625" style="1" customWidth="1"/>
    <col min="10515" max="10515" width="12.7109375" style="1" bestFit="1" customWidth="1"/>
    <col min="10516" max="10516" width="10.140625" style="1" bestFit="1" customWidth="1"/>
    <col min="10517" max="10517" width="8.7109375" style="1"/>
    <col min="10518" max="10518" width="14" style="1" bestFit="1" customWidth="1"/>
    <col min="10519" max="10519" width="12.7109375" style="1" bestFit="1" customWidth="1"/>
    <col min="10520" max="10520" width="10.140625" style="1" bestFit="1" customWidth="1"/>
    <col min="10521" max="10752" width="8.7109375" style="1"/>
    <col min="10753" max="10753" width="11.42578125" style="1" customWidth="1"/>
    <col min="10754" max="10754" width="14" style="1" bestFit="1" customWidth="1"/>
    <col min="10755" max="10755" width="12.7109375" style="1" bestFit="1" customWidth="1"/>
    <col min="10756" max="10756" width="10.140625" style="1" bestFit="1" customWidth="1"/>
    <col min="10757" max="10757" width="8.7109375" style="1"/>
    <col min="10758" max="10758" width="14" style="1" bestFit="1" customWidth="1"/>
    <col min="10759" max="10759" width="12.7109375" style="1" bestFit="1" customWidth="1"/>
    <col min="10760" max="10760" width="10.140625" style="1" bestFit="1" customWidth="1"/>
    <col min="10761" max="10761" width="8.7109375" style="1"/>
    <col min="10762" max="10762" width="14" style="1" bestFit="1" customWidth="1"/>
    <col min="10763" max="10763" width="12.7109375" style="1" bestFit="1" customWidth="1"/>
    <col min="10764" max="10764" width="10.140625" style="1" bestFit="1" customWidth="1"/>
    <col min="10765" max="10765" width="8.7109375" style="1"/>
    <col min="10766" max="10766" width="14" style="1" bestFit="1" customWidth="1"/>
    <col min="10767" max="10767" width="12.7109375" style="1" bestFit="1" customWidth="1"/>
    <col min="10768" max="10768" width="10.140625" style="1" bestFit="1" customWidth="1"/>
    <col min="10769" max="10769" width="8.7109375" style="1"/>
    <col min="10770" max="10770" width="18.140625" style="1" customWidth="1"/>
    <col min="10771" max="10771" width="12.7109375" style="1" bestFit="1" customWidth="1"/>
    <col min="10772" max="10772" width="10.140625" style="1" bestFit="1" customWidth="1"/>
    <col min="10773" max="10773" width="8.7109375" style="1"/>
    <col min="10774" max="10774" width="14" style="1" bestFit="1" customWidth="1"/>
    <col min="10775" max="10775" width="12.7109375" style="1" bestFit="1" customWidth="1"/>
    <col min="10776" max="10776" width="10.140625" style="1" bestFit="1" customWidth="1"/>
    <col min="10777" max="11008" width="8.7109375" style="1"/>
    <col min="11009" max="11009" width="11.42578125" style="1" customWidth="1"/>
    <col min="11010" max="11010" width="14" style="1" bestFit="1" customWidth="1"/>
    <col min="11011" max="11011" width="12.7109375" style="1" bestFit="1" customWidth="1"/>
    <col min="11012" max="11012" width="10.140625" style="1" bestFit="1" customWidth="1"/>
    <col min="11013" max="11013" width="8.7109375" style="1"/>
    <col min="11014" max="11014" width="14" style="1" bestFit="1" customWidth="1"/>
    <col min="11015" max="11015" width="12.7109375" style="1" bestFit="1" customWidth="1"/>
    <col min="11016" max="11016" width="10.140625" style="1" bestFit="1" customWidth="1"/>
    <col min="11017" max="11017" width="8.7109375" style="1"/>
    <col min="11018" max="11018" width="14" style="1" bestFit="1" customWidth="1"/>
    <col min="11019" max="11019" width="12.7109375" style="1" bestFit="1" customWidth="1"/>
    <col min="11020" max="11020" width="10.140625" style="1" bestFit="1" customWidth="1"/>
    <col min="11021" max="11021" width="8.7109375" style="1"/>
    <col min="11022" max="11022" width="14" style="1" bestFit="1" customWidth="1"/>
    <col min="11023" max="11023" width="12.7109375" style="1" bestFit="1" customWidth="1"/>
    <col min="11024" max="11024" width="10.140625" style="1" bestFit="1" customWidth="1"/>
    <col min="11025" max="11025" width="8.7109375" style="1"/>
    <col min="11026" max="11026" width="18.140625" style="1" customWidth="1"/>
    <col min="11027" max="11027" width="12.7109375" style="1" bestFit="1" customWidth="1"/>
    <col min="11028" max="11028" width="10.140625" style="1" bestFit="1" customWidth="1"/>
    <col min="11029" max="11029" width="8.7109375" style="1"/>
    <col min="11030" max="11030" width="14" style="1" bestFit="1" customWidth="1"/>
    <col min="11031" max="11031" width="12.7109375" style="1" bestFit="1" customWidth="1"/>
    <col min="11032" max="11032" width="10.140625" style="1" bestFit="1" customWidth="1"/>
    <col min="11033" max="11264" width="8.7109375" style="1"/>
    <col min="11265" max="11265" width="11.42578125" style="1" customWidth="1"/>
    <col min="11266" max="11266" width="14" style="1" bestFit="1" customWidth="1"/>
    <col min="11267" max="11267" width="12.7109375" style="1" bestFit="1" customWidth="1"/>
    <col min="11268" max="11268" width="10.140625" style="1" bestFit="1" customWidth="1"/>
    <col min="11269" max="11269" width="8.7109375" style="1"/>
    <col min="11270" max="11270" width="14" style="1" bestFit="1" customWidth="1"/>
    <col min="11271" max="11271" width="12.7109375" style="1" bestFit="1" customWidth="1"/>
    <col min="11272" max="11272" width="10.140625" style="1" bestFit="1" customWidth="1"/>
    <col min="11273" max="11273" width="8.7109375" style="1"/>
    <col min="11274" max="11274" width="14" style="1" bestFit="1" customWidth="1"/>
    <col min="11275" max="11275" width="12.7109375" style="1" bestFit="1" customWidth="1"/>
    <col min="11276" max="11276" width="10.140625" style="1" bestFit="1" customWidth="1"/>
    <col min="11277" max="11277" width="8.7109375" style="1"/>
    <col min="11278" max="11278" width="14" style="1" bestFit="1" customWidth="1"/>
    <col min="11279" max="11279" width="12.7109375" style="1" bestFit="1" customWidth="1"/>
    <col min="11280" max="11280" width="10.140625" style="1" bestFit="1" customWidth="1"/>
    <col min="11281" max="11281" width="8.7109375" style="1"/>
    <col min="11282" max="11282" width="18.140625" style="1" customWidth="1"/>
    <col min="11283" max="11283" width="12.7109375" style="1" bestFit="1" customWidth="1"/>
    <col min="11284" max="11284" width="10.140625" style="1" bestFit="1" customWidth="1"/>
    <col min="11285" max="11285" width="8.7109375" style="1"/>
    <col min="11286" max="11286" width="14" style="1" bestFit="1" customWidth="1"/>
    <col min="11287" max="11287" width="12.7109375" style="1" bestFit="1" customWidth="1"/>
    <col min="11288" max="11288" width="10.140625" style="1" bestFit="1" customWidth="1"/>
    <col min="11289" max="11520" width="8.7109375" style="1"/>
    <col min="11521" max="11521" width="11.42578125" style="1" customWidth="1"/>
    <col min="11522" max="11522" width="14" style="1" bestFit="1" customWidth="1"/>
    <col min="11523" max="11523" width="12.7109375" style="1" bestFit="1" customWidth="1"/>
    <col min="11524" max="11524" width="10.140625" style="1" bestFit="1" customWidth="1"/>
    <col min="11525" max="11525" width="8.7109375" style="1"/>
    <col min="11526" max="11526" width="14" style="1" bestFit="1" customWidth="1"/>
    <col min="11527" max="11527" width="12.7109375" style="1" bestFit="1" customWidth="1"/>
    <col min="11528" max="11528" width="10.140625" style="1" bestFit="1" customWidth="1"/>
    <col min="11529" max="11529" width="8.7109375" style="1"/>
    <col min="11530" max="11530" width="14" style="1" bestFit="1" customWidth="1"/>
    <col min="11531" max="11531" width="12.7109375" style="1" bestFit="1" customWidth="1"/>
    <col min="11532" max="11532" width="10.140625" style="1" bestFit="1" customWidth="1"/>
    <col min="11533" max="11533" width="8.7109375" style="1"/>
    <col min="11534" max="11534" width="14" style="1" bestFit="1" customWidth="1"/>
    <col min="11535" max="11535" width="12.7109375" style="1" bestFit="1" customWidth="1"/>
    <col min="11536" max="11536" width="10.140625" style="1" bestFit="1" customWidth="1"/>
    <col min="11537" max="11537" width="8.7109375" style="1"/>
    <col min="11538" max="11538" width="18.140625" style="1" customWidth="1"/>
    <col min="11539" max="11539" width="12.7109375" style="1" bestFit="1" customWidth="1"/>
    <col min="11540" max="11540" width="10.140625" style="1" bestFit="1" customWidth="1"/>
    <col min="11541" max="11541" width="8.7109375" style="1"/>
    <col min="11542" max="11542" width="14" style="1" bestFit="1" customWidth="1"/>
    <col min="11543" max="11543" width="12.7109375" style="1" bestFit="1" customWidth="1"/>
    <col min="11544" max="11544" width="10.140625" style="1" bestFit="1" customWidth="1"/>
    <col min="11545" max="11776" width="8.7109375" style="1"/>
    <col min="11777" max="11777" width="11.42578125" style="1" customWidth="1"/>
    <col min="11778" max="11778" width="14" style="1" bestFit="1" customWidth="1"/>
    <col min="11779" max="11779" width="12.7109375" style="1" bestFit="1" customWidth="1"/>
    <col min="11780" max="11780" width="10.140625" style="1" bestFit="1" customWidth="1"/>
    <col min="11781" max="11781" width="8.7109375" style="1"/>
    <col min="11782" max="11782" width="14" style="1" bestFit="1" customWidth="1"/>
    <col min="11783" max="11783" width="12.7109375" style="1" bestFit="1" customWidth="1"/>
    <col min="11784" max="11784" width="10.140625" style="1" bestFit="1" customWidth="1"/>
    <col min="11785" max="11785" width="8.7109375" style="1"/>
    <col min="11786" max="11786" width="14" style="1" bestFit="1" customWidth="1"/>
    <col min="11787" max="11787" width="12.7109375" style="1" bestFit="1" customWidth="1"/>
    <col min="11788" max="11788" width="10.140625" style="1" bestFit="1" customWidth="1"/>
    <col min="11789" max="11789" width="8.7109375" style="1"/>
    <col min="11790" max="11790" width="14" style="1" bestFit="1" customWidth="1"/>
    <col min="11791" max="11791" width="12.7109375" style="1" bestFit="1" customWidth="1"/>
    <col min="11792" max="11792" width="10.140625" style="1" bestFit="1" customWidth="1"/>
    <col min="11793" max="11793" width="8.7109375" style="1"/>
    <col min="11794" max="11794" width="18.140625" style="1" customWidth="1"/>
    <col min="11795" max="11795" width="12.7109375" style="1" bestFit="1" customWidth="1"/>
    <col min="11796" max="11796" width="10.140625" style="1" bestFit="1" customWidth="1"/>
    <col min="11797" max="11797" width="8.7109375" style="1"/>
    <col min="11798" max="11798" width="14" style="1" bestFit="1" customWidth="1"/>
    <col min="11799" max="11799" width="12.7109375" style="1" bestFit="1" customWidth="1"/>
    <col min="11800" max="11800" width="10.140625" style="1" bestFit="1" customWidth="1"/>
    <col min="11801" max="12032" width="8.7109375" style="1"/>
    <col min="12033" max="12033" width="11.42578125" style="1" customWidth="1"/>
    <col min="12034" max="12034" width="14" style="1" bestFit="1" customWidth="1"/>
    <col min="12035" max="12035" width="12.7109375" style="1" bestFit="1" customWidth="1"/>
    <col min="12036" max="12036" width="10.140625" style="1" bestFit="1" customWidth="1"/>
    <col min="12037" max="12037" width="8.7109375" style="1"/>
    <col min="12038" max="12038" width="14" style="1" bestFit="1" customWidth="1"/>
    <col min="12039" max="12039" width="12.7109375" style="1" bestFit="1" customWidth="1"/>
    <col min="12040" max="12040" width="10.140625" style="1" bestFit="1" customWidth="1"/>
    <col min="12041" max="12041" width="8.7109375" style="1"/>
    <col min="12042" max="12042" width="14" style="1" bestFit="1" customWidth="1"/>
    <col min="12043" max="12043" width="12.7109375" style="1" bestFit="1" customWidth="1"/>
    <col min="12044" max="12044" width="10.140625" style="1" bestFit="1" customWidth="1"/>
    <col min="12045" max="12045" width="8.7109375" style="1"/>
    <col min="12046" max="12046" width="14" style="1" bestFit="1" customWidth="1"/>
    <col min="12047" max="12047" width="12.7109375" style="1" bestFit="1" customWidth="1"/>
    <col min="12048" max="12048" width="10.140625" style="1" bestFit="1" customWidth="1"/>
    <col min="12049" max="12049" width="8.7109375" style="1"/>
    <col min="12050" max="12050" width="18.140625" style="1" customWidth="1"/>
    <col min="12051" max="12051" width="12.7109375" style="1" bestFit="1" customWidth="1"/>
    <col min="12052" max="12052" width="10.140625" style="1" bestFit="1" customWidth="1"/>
    <col min="12053" max="12053" width="8.7109375" style="1"/>
    <col min="12054" max="12054" width="14" style="1" bestFit="1" customWidth="1"/>
    <col min="12055" max="12055" width="12.7109375" style="1" bestFit="1" customWidth="1"/>
    <col min="12056" max="12056" width="10.140625" style="1" bestFit="1" customWidth="1"/>
    <col min="12057" max="12288" width="8.7109375" style="1"/>
    <col min="12289" max="12289" width="11.42578125" style="1" customWidth="1"/>
    <col min="12290" max="12290" width="14" style="1" bestFit="1" customWidth="1"/>
    <col min="12291" max="12291" width="12.7109375" style="1" bestFit="1" customWidth="1"/>
    <col min="12292" max="12292" width="10.140625" style="1" bestFit="1" customWidth="1"/>
    <col min="12293" max="12293" width="8.7109375" style="1"/>
    <col min="12294" max="12294" width="14" style="1" bestFit="1" customWidth="1"/>
    <col min="12295" max="12295" width="12.7109375" style="1" bestFit="1" customWidth="1"/>
    <col min="12296" max="12296" width="10.140625" style="1" bestFit="1" customWidth="1"/>
    <col min="12297" max="12297" width="8.7109375" style="1"/>
    <col min="12298" max="12298" width="14" style="1" bestFit="1" customWidth="1"/>
    <col min="12299" max="12299" width="12.7109375" style="1" bestFit="1" customWidth="1"/>
    <col min="12300" max="12300" width="10.140625" style="1" bestFit="1" customWidth="1"/>
    <col min="12301" max="12301" width="8.7109375" style="1"/>
    <col min="12302" max="12302" width="14" style="1" bestFit="1" customWidth="1"/>
    <col min="12303" max="12303" width="12.7109375" style="1" bestFit="1" customWidth="1"/>
    <col min="12304" max="12304" width="10.140625" style="1" bestFit="1" customWidth="1"/>
    <col min="12305" max="12305" width="8.7109375" style="1"/>
    <col min="12306" max="12306" width="18.140625" style="1" customWidth="1"/>
    <col min="12307" max="12307" width="12.7109375" style="1" bestFit="1" customWidth="1"/>
    <col min="12308" max="12308" width="10.140625" style="1" bestFit="1" customWidth="1"/>
    <col min="12309" max="12309" width="8.7109375" style="1"/>
    <col min="12310" max="12310" width="14" style="1" bestFit="1" customWidth="1"/>
    <col min="12311" max="12311" width="12.7109375" style="1" bestFit="1" customWidth="1"/>
    <col min="12312" max="12312" width="10.140625" style="1" bestFit="1" customWidth="1"/>
    <col min="12313" max="12544" width="8.7109375" style="1"/>
    <col min="12545" max="12545" width="11.42578125" style="1" customWidth="1"/>
    <col min="12546" max="12546" width="14" style="1" bestFit="1" customWidth="1"/>
    <col min="12547" max="12547" width="12.7109375" style="1" bestFit="1" customWidth="1"/>
    <col min="12548" max="12548" width="10.140625" style="1" bestFit="1" customWidth="1"/>
    <col min="12549" max="12549" width="8.7109375" style="1"/>
    <col min="12550" max="12550" width="14" style="1" bestFit="1" customWidth="1"/>
    <col min="12551" max="12551" width="12.7109375" style="1" bestFit="1" customWidth="1"/>
    <col min="12552" max="12552" width="10.140625" style="1" bestFit="1" customWidth="1"/>
    <col min="12553" max="12553" width="8.7109375" style="1"/>
    <col min="12554" max="12554" width="14" style="1" bestFit="1" customWidth="1"/>
    <col min="12555" max="12555" width="12.7109375" style="1" bestFit="1" customWidth="1"/>
    <col min="12556" max="12556" width="10.140625" style="1" bestFit="1" customWidth="1"/>
    <col min="12557" max="12557" width="8.7109375" style="1"/>
    <col min="12558" max="12558" width="14" style="1" bestFit="1" customWidth="1"/>
    <col min="12559" max="12559" width="12.7109375" style="1" bestFit="1" customWidth="1"/>
    <col min="12560" max="12560" width="10.140625" style="1" bestFit="1" customWidth="1"/>
    <col min="12561" max="12561" width="8.7109375" style="1"/>
    <col min="12562" max="12562" width="18.140625" style="1" customWidth="1"/>
    <col min="12563" max="12563" width="12.7109375" style="1" bestFit="1" customWidth="1"/>
    <col min="12564" max="12564" width="10.140625" style="1" bestFit="1" customWidth="1"/>
    <col min="12565" max="12565" width="8.7109375" style="1"/>
    <col min="12566" max="12566" width="14" style="1" bestFit="1" customWidth="1"/>
    <col min="12567" max="12567" width="12.7109375" style="1" bestFit="1" customWidth="1"/>
    <col min="12568" max="12568" width="10.140625" style="1" bestFit="1" customWidth="1"/>
    <col min="12569" max="12800" width="8.7109375" style="1"/>
    <col min="12801" max="12801" width="11.42578125" style="1" customWidth="1"/>
    <col min="12802" max="12802" width="14" style="1" bestFit="1" customWidth="1"/>
    <col min="12803" max="12803" width="12.7109375" style="1" bestFit="1" customWidth="1"/>
    <col min="12804" max="12804" width="10.140625" style="1" bestFit="1" customWidth="1"/>
    <col min="12805" max="12805" width="8.7109375" style="1"/>
    <col min="12806" max="12806" width="14" style="1" bestFit="1" customWidth="1"/>
    <col min="12807" max="12807" width="12.7109375" style="1" bestFit="1" customWidth="1"/>
    <col min="12808" max="12808" width="10.140625" style="1" bestFit="1" customWidth="1"/>
    <col min="12809" max="12809" width="8.7109375" style="1"/>
    <col min="12810" max="12810" width="14" style="1" bestFit="1" customWidth="1"/>
    <col min="12811" max="12811" width="12.7109375" style="1" bestFit="1" customWidth="1"/>
    <col min="12812" max="12812" width="10.140625" style="1" bestFit="1" customWidth="1"/>
    <col min="12813" max="12813" width="8.7109375" style="1"/>
    <col min="12814" max="12814" width="14" style="1" bestFit="1" customWidth="1"/>
    <col min="12815" max="12815" width="12.7109375" style="1" bestFit="1" customWidth="1"/>
    <col min="12816" max="12816" width="10.140625" style="1" bestFit="1" customWidth="1"/>
    <col min="12817" max="12817" width="8.7109375" style="1"/>
    <col min="12818" max="12818" width="18.140625" style="1" customWidth="1"/>
    <col min="12819" max="12819" width="12.7109375" style="1" bestFit="1" customWidth="1"/>
    <col min="12820" max="12820" width="10.140625" style="1" bestFit="1" customWidth="1"/>
    <col min="12821" max="12821" width="8.7109375" style="1"/>
    <col min="12822" max="12822" width="14" style="1" bestFit="1" customWidth="1"/>
    <col min="12823" max="12823" width="12.7109375" style="1" bestFit="1" customWidth="1"/>
    <col min="12824" max="12824" width="10.140625" style="1" bestFit="1" customWidth="1"/>
    <col min="12825" max="13056" width="8.7109375" style="1"/>
    <col min="13057" max="13057" width="11.42578125" style="1" customWidth="1"/>
    <col min="13058" max="13058" width="14" style="1" bestFit="1" customWidth="1"/>
    <col min="13059" max="13059" width="12.7109375" style="1" bestFit="1" customWidth="1"/>
    <col min="13060" max="13060" width="10.140625" style="1" bestFit="1" customWidth="1"/>
    <col min="13061" max="13061" width="8.7109375" style="1"/>
    <col min="13062" max="13062" width="14" style="1" bestFit="1" customWidth="1"/>
    <col min="13063" max="13063" width="12.7109375" style="1" bestFit="1" customWidth="1"/>
    <col min="13064" max="13064" width="10.140625" style="1" bestFit="1" customWidth="1"/>
    <col min="13065" max="13065" width="8.7109375" style="1"/>
    <col min="13066" max="13066" width="14" style="1" bestFit="1" customWidth="1"/>
    <col min="13067" max="13067" width="12.7109375" style="1" bestFit="1" customWidth="1"/>
    <col min="13068" max="13068" width="10.140625" style="1" bestFit="1" customWidth="1"/>
    <col min="13069" max="13069" width="8.7109375" style="1"/>
    <col min="13070" max="13070" width="14" style="1" bestFit="1" customWidth="1"/>
    <col min="13071" max="13071" width="12.7109375" style="1" bestFit="1" customWidth="1"/>
    <col min="13072" max="13072" width="10.140625" style="1" bestFit="1" customWidth="1"/>
    <col min="13073" max="13073" width="8.7109375" style="1"/>
    <col min="13074" max="13074" width="18.140625" style="1" customWidth="1"/>
    <col min="13075" max="13075" width="12.7109375" style="1" bestFit="1" customWidth="1"/>
    <col min="13076" max="13076" width="10.140625" style="1" bestFit="1" customWidth="1"/>
    <col min="13077" max="13077" width="8.7109375" style="1"/>
    <col min="13078" max="13078" width="14" style="1" bestFit="1" customWidth="1"/>
    <col min="13079" max="13079" width="12.7109375" style="1" bestFit="1" customWidth="1"/>
    <col min="13080" max="13080" width="10.140625" style="1" bestFit="1" customWidth="1"/>
    <col min="13081" max="13312" width="8.7109375" style="1"/>
    <col min="13313" max="13313" width="11.42578125" style="1" customWidth="1"/>
    <col min="13314" max="13314" width="14" style="1" bestFit="1" customWidth="1"/>
    <col min="13315" max="13315" width="12.7109375" style="1" bestFit="1" customWidth="1"/>
    <col min="13316" max="13316" width="10.140625" style="1" bestFit="1" customWidth="1"/>
    <col min="13317" max="13317" width="8.7109375" style="1"/>
    <col min="13318" max="13318" width="14" style="1" bestFit="1" customWidth="1"/>
    <col min="13319" max="13319" width="12.7109375" style="1" bestFit="1" customWidth="1"/>
    <col min="13320" max="13320" width="10.140625" style="1" bestFit="1" customWidth="1"/>
    <col min="13321" max="13321" width="8.7109375" style="1"/>
    <col min="13322" max="13322" width="14" style="1" bestFit="1" customWidth="1"/>
    <col min="13323" max="13323" width="12.7109375" style="1" bestFit="1" customWidth="1"/>
    <col min="13324" max="13324" width="10.140625" style="1" bestFit="1" customWidth="1"/>
    <col min="13325" max="13325" width="8.7109375" style="1"/>
    <col min="13326" max="13326" width="14" style="1" bestFit="1" customWidth="1"/>
    <col min="13327" max="13327" width="12.7109375" style="1" bestFit="1" customWidth="1"/>
    <col min="13328" max="13328" width="10.140625" style="1" bestFit="1" customWidth="1"/>
    <col min="13329" max="13329" width="8.7109375" style="1"/>
    <col min="13330" max="13330" width="18.140625" style="1" customWidth="1"/>
    <col min="13331" max="13331" width="12.7109375" style="1" bestFit="1" customWidth="1"/>
    <col min="13332" max="13332" width="10.140625" style="1" bestFit="1" customWidth="1"/>
    <col min="13333" max="13333" width="8.7109375" style="1"/>
    <col min="13334" max="13334" width="14" style="1" bestFit="1" customWidth="1"/>
    <col min="13335" max="13335" width="12.7109375" style="1" bestFit="1" customWidth="1"/>
    <col min="13336" max="13336" width="10.140625" style="1" bestFit="1" customWidth="1"/>
    <col min="13337" max="13568" width="8.7109375" style="1"/>
    <col min="13569" max="13569" width="11.42578125" style="1" customWidth="1"/>
    <col min="13570" max="13570" width="14" style="1" bestFit="1" customWidth="1"/>
    <col min="13571" max="13571" width="12.7109375" style="1" bestFit="1" customWidth="1"/>
    <col min="13572" max="13572" width="10.140625" style="1" bestFit="1" customWidth="1"/>
    <col min="13573" max="13573" width="8.7109375" style="1"/>
    <col min="13574" max="13574" width="14" style="1" bestFit="1" customWidth="1"/>
    <col min="13575" max="13575" width="12.7109375" style="1" bestFit="1" customWidth="1"/>
    <col min="13576" max="13576" width="10.140625" style="1" bestFit="1" customWidth="1"/>
    <col min="13577" max="13577" width="8.7109375" style="1"/>
    <col min="13578" max="13578" width="14" style="1" bestFit="1" customWidth="1"/>
    <col min="13579" max="13579" width="12.7109375" style="1" bestFit="1" customWidth="1"/>
    <col min="13580" max="13580" width="10.140625" style="1" bestFit="1" customWidth="1"/>
    <col min="13581" max="13581" width="8.7109375" style="1"/>
    <col min="13582" max="13582" width="14" style="1" bestFit="1" customWidth="1"/>
    <col min="13583" max="13583" width="12.7109375" style="1" bestFit="1" customWidth="1"/>
    <col min="13584" max="13584" width="10.140625" style="1" bestFit="1" customWidth="1"/>
    <col min="13585" max="13585" width="8.7109375" style="1"/>
    <col min="13586" max="13586" width="18.140625" style="1" customWidth="1"/>
    <col min="13587" max="13587" width="12.7109375" style="1" bestFit="1" customWidth="1"/>
    <col min="13588" max="13588" width="10.140625" style="1" bestFit="1" customWidth="1"/>
    <col min="13589" max="13589" width="8.7109375" style="1"/>
    <col min="13590" max="13590" width="14" style="1" bestFit="1" customWidth="1"/>
    <col min="13591" max="13591" width="12.7109375" style="1" bestFit="1" customWidth="1"/>
    <col min="13592" max="13592" width="10.140625" style="1" bestFit="1" customWidth="1"/>
    <col min="13593" max="13824" width="8.7109375" style="1"/>
    <col min="13825" max="13825" width="11.42578125" style="1" customWidth="1"/>
    <col min="13826" max="13826" width="14" style="1" bestFit="1" customWidth="1"/>
    <col min="13827" max="13827" width="12.7109375" style="1" bestFit="1" customWidth="1"/>
    <col min="13828" max="13828" width="10.140625" style="1" bestFit="1" customWidth="1"/>
    <col min="13829" max="13829" width="8.7109375" style="1"/>
    <col min="13830" max="13830" width="14" style="1" bestFit="1" customWidth="1"/>
    <col min="13831" max="13831" width="12.7109375" style="1" bestFit="1" customWidth="1"/>
    <col min="13832" max="13832" width="10.140625" style="1" bestFit="1" customWidth="1"/>
    <col min="13833" max="13833" width="8.7109375" style="1"/>
    <col min="13834" max="13834" width="14" style="1" bestFit="1" customWidth="1"/>
    <col min="13835" max="13835" width="12.7109375" style="1" bestFit="1" customWidth="1"/>
    <col min="13836" max="13836" width="10.140625" style="1" bestFit="1" customWidth="1"/>
    <col min="13837" max="13837" width="8.7109375" style="1"/>
    <col min="13838" max="13838" width="14" style="1" bestFit="1" customWidth="1"/>
    <col min="13839" max="13839" width="12.7109375" style="1" bestFit="1" customWidth="1"/>
    <col min="13840" max="13840" width="10.140625" style="1" bestFit="1" customWidth="1"/>
    <col min="13841" max="13841" width="8.7109375" style="1"/>
    <col min="13842" max="13842" width="18.140625" style="1" customWidth="1"/>
    <col min="13843" max="13843" width="12.7109375" style="1" bestFit="1" customWidth="1"/>
    <col min="13844" max="13844" width="10.140625" style="1" bestFit="1" customWidth="1"/>
    <col min="13845" max="13845" width="8.7109375" style="1"/>
    <col min="13846" max="13846" width="14" style="1" bestFit="1" customWidth="1"/>
    <col min="13847" max="13847" width="12.7109375" style="1" bestFit="1" customWidth="1"/>
    <col min="13848" max="13848" width="10.140625" style="1" bestFit="1" customWidth="1"/>
    <col min="13849" max="14080" width="8.7109375" style="1"/>
    <col min="14081" max="14081" width="11.42578125" style="1" customWidth="1"/>
    <col min="14082" max="14082" width="14" style="1" bestFit="1" customWidth="1"/>
    <col min="14083" max="14083" width="12.7109375" style="1" bestFit="1" customWidth="1"/>
    <col min="14084" max="14084" width="10.140625" style="1" bestFit="1" customWidth="1"/>
    <col min="14085" max="14085" width="8.7109375" style="1"/>
    <col min="14086" max="14086" width="14" style="1" bestFit="1" customWidth="1"/>
    <col min="14087" max="14087" width="12.7109375" style="1" bestFit="1" customWidth="1"/>
    <col min="14088" max="14088" width="10.140625" style="1" bestFit="1" customWidth="1"/>
    <col min="14089" max="14089" width="8.7109375" style="1"/>
    <col min="14090" max="14090" width="14" style="1" bestFit="1" customWidth="1"/>
    <col min="14091" max="14091" width="12.7109375" style="1" bestFit="1" customWidth="1"/>
    <col min="14092" max="14092" width="10.140625" style="1" bestFit="1" customWidth="1"/>
    <col min="14093" max="14093" width="8.7109375" style="1"/>
    <col min="14094" max="14094" width="14" style="1" bestFit="1" customWidth="1"/>
    <col min="14095" max="14095" width="12.7109375" style="1" bestFit="1" customWidth="1"/>
    <col min="14096" max="14096" width="10.140625" style="1" bestFit="1" customWidth="1"/>
    <col min="14097" max="14097" width="8.7109375" style="1"/>
    <col min="14098" max="14098" width="18.140625" style="1" customWidth="1"/>
    <col min="14099" max="14099" width="12.7109375" style="1" bestFit="1" customWidth="1"/>
    <col min="14100" max="14100" width="10.140625" style="1" bestFit="1" customWidth="1"/>
    <col min="14101" max="14101" width="8.7109375" style="1"/>
    <col min="14102" max="14102" width="14" style="1" bestFit="1" customWidth="1"/>
    <col min="14103" max="14103" width="12.7109375" style="1" bestFit="1" customWidth="1"/>
    <col min="14104" max="14104" width="10.140625" style="1" bestFit="1" customWidth="1"/>
    <col min="14105" max="14336" width="8.7109375" style="1"/>
    <col min="14337" max="14337" width="11.42578125" style="1" customWidth="1"/>
    <col min="14338" max="14338" width="14" style="1" bestFit="1" customWidth="1"/>
    <col min="14339" max="14339" width="12.7109375" style="1" bestFit="1" customWidth="1"/>
    <col min="14340" max="14340" width="10.140625" style="1" bestFit="1" customWidth="1"/>
    <col min="14341" max="14341" width="8.7109375" style="1"/>
    <col min="14342" max="14342" width="14" style="1" bestFit="1" customWidth="1"/>
    <col min="14343" max="14343" width="12.7109375" style="1" bestFit="1" customWidth="1"/>
    <col min="14344" max="14344" width="10.140625" style="1" bestFit="1" customWidth="1"/>
    <col min="14345" max="14345" width="8.7109375" style="1"/>
    <col min="14346" max="14346" width="14" style="1" bestFit="1" customWidth="1"/>
    <col min="14347" max="14347" width="12.7109375" style="1" bestFit="1" customWidth="1"/>
    <col min="14348" max="14348" width="10.140625" style="1" bestFit="1" customWidth="1"/>
    <col min="14349" max="14349" width="8.7109375" style="1"/>
    <col min="14350" max="14350" width="14" style="1" bestFit="1" customWidth="1"/>
    <col min="14351" max="14351" width="12.7109375" style="1" bestFit="1" customWidth="1"/>
    <col min="14352" max="14352" width="10.140625" style="1" bestFit="1" customWidth="1"/>
    <col min="14353" max="14353" width="8.7109375" style="1"/>
    <col min="14354" max="14354" width="18.140625" style="1" customWidth="1"/>
    <col min="14355" max="14355" width="12.7109375" style="1" bestFit="1" customWidth="1"/>
    <col min="14356" max="14356" width="10.140625" style="1" bestFit="1" customWidth="1"/>
    <col min="14357" max="14357" width="8.7109375" style="1"/>
    <col min="14358" max="14358" width="14" style="1" bestFit="1" customWidth="1"/>
    <col min="14359" max="14359" width="12.7109375" style="1" bestFit="1" customWidth="1"/>
    <col min="14360" max="14360" width="10.140625" style="1" bestFit="1" customWidth="1"/>
    <col min="14361" max="14592" width="8.7109375" style="1"/>
    <col min="14593" max="14593" width="11.42578125" style="1" customWidth="1"/>
    <col min="14594" max="14594" width="14" style="1" bestFit="1" customWidth="1"/>
    <col min="14595" max="14595" width="12.7109375" style="1" bestFit="1" customWidth="1"/>
    <col min="14596" max="14596" width="10.140625" style="1" bestFit="1" customWidth="1"/>
    <col min="14597" max="14597" width="8.7109375" style="1"/>
    <col min="14598" max="14598" width="14" style="1" bestFit="1" customWidth="1"/>
    <col min="14599" max="14599" width="12.7109375" style="1" bestFit="1" customWidth="1"/>
    <col min="14600" max="14600" width="10.140625" style="1" bestFit="1" customWidth="1"/>
    <col min="14601" max="14601" width="8.7109375" style="1"/>
    <col min="14602" max="14602" width="14" style="1" bestFit="1" customWidth="1"/>
    <col min="14603" max="14603" width="12.7109375" style="1" bestFit="1" customWidth="1"/>
    <col min="14604" max="14604" width="10.140625" style="1" bestFit="1" customWidth="1"/>
    <col min="14605" max="14605" width="8.7109375" style="1"/>
    <col min="14606" max="14606" width="14" style="1" bestFit="1" customWidth="1"/>
    <col min="14607" max="14607" width="12.7109375" style="1" bestFit="1" customWidth="1"/>
    <col min="14608" max="14608" width="10.140625" style="1" bestFit="1" customWidth="1"/>
    <col min="14609" max="14609" width="8.7109375" style="1"/>
    <col min="14610" max="14610" width="18.140625" style="1" customWidth="1"/>
    <col min="14611" max="14611" width="12.7109375" style="1" bestFit="1" customWidth="1"/>
    <col min="14612" max="14612" width="10.140625" style="1" bestFit="1" customWidth="1"/>
    <col min="14613" max="14613" width="8.7109375" style="1"/>
    <col min="14614" max="14614" width="14" style="1" bestFit="1" customWidth="1"/>
    <col min="14615" max="14615" width="12.7109375" style="1" bestFit="1" customWidth="1"/>
    <col min="14616" max="14616" width="10.140625" style="1" bestFit="1" customWidth="1"/>
    <col min="14617" max="14848" width="8.7109375" style="1"/>
    <col min="14849" max="14849" width="11.42578125" style="1" customWidth="1"/>
    <col min="14850" max="14850" width="14" style="1" bestFit="1" customWidth="1"/>
    <col min="14851" max="14851" width="12.7109375" style="1" bestFit="1" customWidth="1"/>
    <col min="14852" max="14852" width="10.140625" style="1" bestFit="1" customWidth="1"/>
    <col min="14853" max="14853" width="8.7109375" style="1"/>
    <col min="14854" max="14854" width="14" style="1" bestFit="1" customWidth="1"/>
    <col min="14855" max="14855" width="12.7109375" style="1" bestFit="1" customWidth="1"/>
    <col min="14856" max="14856" width="10.140625" style="1" bestFit="1" customWidth="1"/>
    <col min="14857" max="14857" width="8.7109375" style="1"/>
    <col min="14858" max="14858" width="14" style="1" bestFit="1" customWidth="1"/>
    <col min="14859" max="14859" width="12.7109375" style="1" bestFit="1" customWidth="1"/>
    <col min="14860" max="14860" width="10.140625" style="1" bestFit="1" customWidth="1"/>
    <col min="14861" max="14861" width="8.7109375" style="1"/>
    <col min="14862" max="14862" width="14" style="1" bestFit="1" customWidth="1"/>
    <col min="14863" max="14863" width="12.7109375" style="1" bestFit="1" customWidth="1"/>
    <col min="14864" max="14864" width="10.140625" style="1" bestFit="1" customWidth="1"/>
    <col min="14865" max="14865" width="8.7109375" style="1"/>
    <col min="14866" max="14866" width="18.140625" style="1" customWidth="1"/>
    <col min="14867" max="14867" width="12.7109375" style="1" bestFit="1" customWidth="1"/>
    <col min="14868" max="14868" width="10.140625" style="1" bestFit="1" customWidth="1"/>
    <col min="14869" max="14869" width="8.7109375" style="1"/>
    <col min="14870" max="14870" width="14" style="1" bestFit="1" customWidth="1"/>
    <col min="14871" max="14871" width="12.7109375" style="1" bestFit="1" customWidth="1"/>
    <col min="14872" max="14872" width="10.140625" style="1" bestFit="1" customWidth="1"/>
    <col min="14873" max="15104" width="8.7109375" style="1"/>
    <col min="15105" max="15105" width="11.42578125" style="1" customWidth="1"/>
    <col min="15106" max="15106" width="14" style="1" bestFit="1" customWidth="1"/>
    <col min="15107" max="15107" width="12.7109375" style="1" bestFit="1" customWidth="1"/>
    <col min="15108" max="15108" width="10.140625" style="1" bestFit="1" customWidth="1"/>
    <col min="15109" max="15109" width="8.7109375" style="1"/>
    <col min="15110" max="15110" width="14" style="1" bestFit="1" customWidth="1"/>
    <col min="15111" max="15111" width="12.7109375" style="1" bestFit="1" customWidth="1"/>
    <col min="15112" max="15112" width="10.140625" style="1" bestFit="1" customWidth="1"/>
    <col min="15113" max="15113" width="8.7109375" style="1"/>
    <col min="15114" max="15114" width="14" style="1" bestFit="1" customWidth="1"/>
    <col min="15115" max="15115" width="12.7109375" style="1" bestFit="1" customWidth="1"/>
    <col min="15116" max="15116" width="10.140625" style="1" bestFit="1" customWidth="1"/>
    <col min="15117" max="15117" width="8.7109375" style="1"/>
    <col min="15118" max="15118" width="14" style="1" bestFit="1" customWidth="1"/>
    <col min="15119" max="15119" width="12.7109375" style="1" bestFit="1" customWidth="1"/>
    <col min="15120" max="15120" width="10.140625" style="1" bestFit="1" customWidth="1"/>
    <col min="15121" max="15121" width="8.7109375" style="1"/>
    <col min="15122" max="15122" width="18.140625" style="1" customWidth="1"/>
    <col min="15123" max="15123" width="12.7109375" style="1" bestFit="1" customWidth="1"/>
    <col min="15124" max="15124" width="10.140625" style="1" bestFit="1" customWidth="1"/>
    <col min="15125" max="15125" width="8.7109375" style="1"/>
    <col min="15126" max="15126" width="14" style="1" bestFit="1" customWidth="1"/>
    <col min="15127" max="15127" width="12.7109375" style="1" bestFit="1" customWidth="1"/>
    <col min="15128" max="15128" width="10.140625" style="1" bestFit="1" customWidth="1"/>
    <col min="15129" max="15360" width="8.7109375" style="1"/>
    <col min="15361" max="15361" width="11.42578125" style="1" customWidth="1"/>
    <col min="15362" max="15362" width="14" style="1" bestFit="1" customWidth="1"/>
    <col min="15363" max="15363" width="12.7109375" style="1" bestFit="1" customWidth="1"/>
    <col min="15364" max="15364" width="10.140625" style="1" bestFit="1" customWidth="1"/>
    <col min="15365" max="15365" width="8.7109375" style="1"/>
    <col min="15366" max="15366" width="14" style="1" bestFit="1" customWidth="1"/>
    <col min="15367" max="15367" width="12.7109375" style="1" bestFit="1" customWidth="1"/>
    <col min="15368" max="15368" width="10.140625" style="1" bestFit="1" customWidth="1"/>
    <col min="15369" max="15369" width="8.7109375" style="1"/>
    <col min="15370" max="15370" width="14" style="1" bestFit="1" customWidth="1"/>
    <col min="15371" max="15371" width="12.7109375" style="1" bestFit="1" customWidth="1"/>
    <col min="15372" max="15372" width="10.140625" style="1" bestFit="1" customWidth="1"/>
    <col min="15373" max="15373" width="8.7109375" style="1"/>
    <col min="15374" max="15374" width="14" style="1" bestFit="1" customWidth="1"/>
    <col min="15375" max="15375" width="12.7109375" style="1" bestFit="1" customWidth="1"/>
    <col min="15376" max="15376" width="10.140625" style="1" bestFit="1" customWidth="1"/>
    <col min="15377" max="15377" width="8.7109375" style="1"/>
    <col min="15378" max="15378" width="18.140625" style="1" customWidth="1"/>
    <col min="15379" max="15379" width="12.7109375" style="1" bestFit="1" customWidth="1"/>
    <col min="15380" max="15380" width="10.140625" style="1" bestFit="1" customWidth="1"/>
    <col min="15381" max="15381" width="8.7109375" style="1"/>
    <col min="15382" max="15382" width="14" style="1" bestFit="1" customWidth="1"/>
    <col min="15383" max="15383" width="12.7109375" style="1" bestFit="1" customWidth="1"/>
    <col min="15384" max="15384" width="10.140625" style="1" bestFit="1" customWidth="1"/>
    <col min="15385" max="15616" width="8.7109375" style="1"/>
    <col min="15617" max="15617" width="11.42578125" style="1" customWidth="1"/>
    <col min="15618" max="15618" width="14" style="1" bestFit="1" customWidth="1"/>
    <col min="15619" max="15619" width="12.7109375" style="1" bestFit="1" customWidth="1"/>
    <col min="15620" max="15620" width="10.140625" style="1" bestFit="1" customWidth="1"/>
    <col min="15621" max="15621" width="8.7109375" style="1"/>
    <col min="15622" max="15622" width="14" style="1" bestFit="1" customWidth="1"/>
    <col min="15623" max="15623" width="12.7109375" style="1" bestFit="1" customWidth="1"/>
    <col min="15624" max="15624" width="10.140625" style="1" bestFit="1" customWidth="1"/>
    <col min="15625" max="15625" width="8.7109375" style="1"/>
    <col min="15626" max="15626" width="14" style="1" bestFit="1" customWidth="1"/>
    <col min="15627" max="15627" width="12.7109375" style="1" bestFit="1" customWidth="1"/>
    <col min="15628" max="15628" width="10.140625" style="1" bestFit="1" customWidth="1"/>
    <col min="15629" max="15629" width="8.7109375" style="1"/>
    <col min="15630" max="15630" width="14" style="1" bestFit="1" customWidth="1"/>
    <col min="15631" max="15631" width="12.7109375" style="1" bestFit="1" customWidth="1"/>
    <col min="15632" max="15632" width="10.140625" style="1" bestFit="1" customWidth="1"/>
    <col min="15633" max="15633" width="8.7109375" style="1"/>
    <col min="15634" max="15634" width="18.140625" style="1" customWidth="1"/>
    <col min="15635" max="15635" width="12.7109375" style="1" bestFit="1" customWidth="1"/>
    <col min="15636" max="15636" width="10.140625" style="1" bestFit="1" customWidth="1"/>
    <col min="15637" max="15637" width="8.7109375" style="1"/>
    <col min="15638" max="15638" width="14" style="1" bestFit="1" customWidth="1"/>
    <col min="15639" max="15639" width="12.7109375" style="1" bestFit="1" customWidth="1"/>
    <col min="15640" max="15640" width="10.140625" style="1" bestFit="1" customWidth="1"/>
    <col min="15641" max="15872" width="8.7109375" style="1"/>
    <col min="15873" max="15873" width="11.42578125" style="1" customWidth="1"/>
    <col min="15874" max="15874" width="14" style="1" bestFit="1" customWidth="1"/>
    <col min="15875" max="15875" width="12.7109375" style="1" bestFit="1" customWidth="1"/>
    <col min="15876" max="15876" width="10.140625" style="1" bestFit="1" customWidth="1"/>
    <col min="15877" max="15877" width="8.7109375" style="1"/>
    <col min="15878" max="15878" width="14" style="1" bestFit="1" customWidth="1"/>
    <col min="15879" max="15879" width="12.7109375" style="1" bestFit="1" customWidth="1"/>
    <col min="15880" max="15880" width="10.140625" style="1" bestFit="1" customWidth="1"/>
    <col min="15881" max="15881" width="8.7109375" style="1"/>
    <col min="15882" max="15882" width="14" style="1" bestFit="1" customWidth="1"/>
    <col min="15883" max="15883" width="12.7109375" style="1" bestFit="1" customWidth="1"/>
    <col min="15884" max="15884" width="10.140625" style="1" bestFit="1" customWidth="1"/>
    <col min="15885" max="15885" width="8.7109375" style="1"/>
    <col min="15886" max="15886" width="14" style="1" bestFit="1" customWidth="1"/>
    <col min="15887" max="15887" width="12.7109375" style="1" bestFit="1" customWidth="1"/>
    <col min="15888" max="15888" width="10.140625" style="1" bestFit="1" customWidth="1"/>
    <col min="15889" max="15889" width="8.7109375" style="1"/>
    <col min="15890" max="15890" width="18.140625" style="1" customWidth="1"/>
    <col min="15891" max="15891" width="12.7109375" style="1" bestFit="1" customWidth="1"/>
    <col min="15892" max="15892" width="10.140625" style="1" bestFit="1" customWidth="1"/>
    <col min="15893" max="15893" width="8.7109375" style="1"/>
    <col min="15894" max="15894" width="14" style="1" bestFit="1" customWidth="1"/>
    <col min="15895" max="15895" width="12.7109375" style="1" bestFit="1" customWidth="1"/>
    <col min="15896" max="15896" width="10.140625" style="1" bestFit="1" customWidth="1"/>
    <col min="15897" max="16128" width="8.7109375" style="1"/>
    <col min="16129" max="16129" width="11.42578125" style="1" customWidth="1"/>
    <col min="16130" max="16130" width="14" style="1" bestFit="1" customWidth="1"/>
    <col min="16131" max="16131" width="12.7109375" style="1" bestFit="1" customWidth="1"/>
    <col min="16132" max="16132" width="10.140625" style="1" bestFit="1" customWidth="1"/>
    <col min="16133" max="16133" width="8.7109375" style="1"/>
    <col min="16134" max="16134" width="14" style="1" bestFit="1" customWidth="1"/>
    <col min="16135" max="16135" width="12.7109375" style="1" bestFit="1" customWidth="1"/>
    <col min="16136" max="16136" width="10.140625" style="1" bestFit="1" customWidth="1"/>
    <col min="16137" max="16137" width="8.7109375" style="1"/>
    <col min="16138" max="16138" width="14" style="1" bestFit="1" customWidth="1"/>
    <col min="16139" max="16139" width="12.7109375" style="1" bestFit="1" customWidth="1"/>
    <col min="16140" max="16140" width="10.140625" style="1" bestFit="1" customWidth="1"/>
    <col min="16141" max="16141" width="8.7109375" style="1"/>
    <col min="16142" max="16142" width="14" style="1" bestFit="1" customWidth="1"/>
    <col min="16143" max="16143" width="12.7109375" style="1" bestFit="1" customWidth="1"/>
    <col min="16144" max="16144" width="10.140625" style="1" bestFit="1" customWidth="1"/>
    <col min="16145" max="16145" width="8.7109375" style="1"/>
    <col min="16146" max="16146" width="18.140625" style="1" customWidth="1"/>
    <col min="16147" max="16147" width="12.7109375" style="1" bestFit="1" customWidth="1"/>
    <col min="16148" max="16148" width="10.140625" style="1" bestFit="1" customWidth="1"/>
    <col min="16149" max="16149" width="8.7109375" style="1"/>
    <col min="16150" max="16150" width="14" style="1" bestFit="1" customWidth="1"/>
    <col min="16151" max="16151" width="12.7109375" style="1" bestFit="1" customWidth="1"/>
    <col min="16152" max="16152" width="10.140625" style="1" bestFit="1" customWidth="1"/>
    <col min="16153" max="16384" width="8.7109375" style="1"/>
  </cols>
  <sheetData>
    <row r="1" spans="2:24" x14ac:dyDescent="0.2">
      <c r="B1" s="39" t="s">
        <v>5</v>
      </c>
      <c r="C1" s="39"/>
      <c r="D1" s="39"/>
      <c r="F1" s="39" t="s">
        <v>6</v>
      </c>
      <c r="G1" s="39"/>
      <c r="H1" s="39"/>
      <c r="J1" s="39" t="s">
        <v>7</v>
      </c>
      <c r="K1" s="39"/>
      <c r="L1" s="39"/>
      <c r="N1" s="39" t="s">
        <v>8</v>
      </c>
      <c r="O1" s="39"/>
      <c r="P1" s="39"/>
      <c r="R1" s="39" t="s">
        <v>9</v>
      </c>
      <c r="S1" s="39"/>
      <c r="T1" s="39"/>
      <c r="V1" s="39" t="s">
        <v>10</v>
      </c>
      <c r="W1" s="39"/>
      <c r="X1" s="39"/>
    </row>
    <row r="2" spans="2:24" x14ac:dyDescent="0.2">
      <c r="B2" s="39" t="s">
        <v>11</v>
      </c>
      <c r="C2" s="39"/>
      <c r="D2" s="1" t="s">
        <v>12</v>
      </c>
      <c r="F2" s="39" t="s">
        <v>11</v>
      </c>
      <c r="G2" s="39"/>
      <c r="H2" s="1" t="s">
        <v>12</v>
      </c>
      <c r="J2" s="39" t="s">
        <v>11</v>
      </c>
      <c r="K2" s="39"/>
      <c r="L2" s="1" t="s">
        <v>12</v>
      </c>
      <c r="N2" s="39" t="s">
        <v>11</v>
      </c>
      <c r="O2" s="39"/>
      <c r="P2" s="1" t="s">
        <v>12</v>
      </c>
      <c r="R2" s="39" t="s">
        <v>11</v>
      </c>
      <c r="S2" s="39"/>
      <c r="T2" s="1" t="s">
        <v>12</v>
      </c>
      <c r="V2" s="39" t="s">
        <v>11</v>
      </c>
      <c r="W2" s="39"/>
      <c r="X2" s="1" t="s">
        <v>12</v>
      </c>
    </row>
    <row r="3" spans="2:24" ht="15" x14ac:dyDescent="0.25">
      <c r="B3" s="2">
        <v>250000</v>
      </c>
      <c r="C3" s="3">
        <f>ROUND(B3/1936.27,2)</f>
        <v>129.11000000000001</v>
      </c>
      <c r="D3" s="4">
        <v>0.30967450000000002</v>
      </c>
      <c r="E3" s="1">
        <v>1</v>
      </c>
      <c r="F3" s="2">
        <v>250000</v>
      </c>
      <c r="G3" s="3">
        <f>ROUND(F3/1936.27,2)</f>
        <v>129.11000000000001</v>
      </c>
      <c r="H3" s="4">
        <v>0.35566500000000001</v>
      </c>
      <c r="I3" s="1">
        <v>1</v>
      </c>
      <c r="J3" s="2">
        <v>250000</v>
      </c>
      <c r="K3" s="3">
        <f>ROUND(J3/1936.27,2)</f>
        <v>129.11000000000001</v>
      </c>
      <c r="L3" s="4">
        <v>0.33420319999999998</v>
      </c>
      <c r="M3" s="1">
        <v>1</v>
      </c>
      <c r="N3" s="2">
        <v>250000</v>
      </c>
      <c r="O3" s="3">
        <f>ROUND(N3/1936.27,2)</f>
        <v>129.11000000000001</v>
      </c>
      <c r="P3" s="4">
        <v>0.53656470000000001</v>
      </c>
      <c r="Q3" s="1">
        <v>1</v>
      </c>
      <c r="R3" s="2">
        <v>250000</v>
      </c>
      <c r="S3" s="3">
        <f>ROUND(R3/1936.27,2)</f>
        <v>129.11000000000001</v>
      </c>
      <c r="T3" s="4">
        <v>0.57489080000000004</v>
      </c>
      <c r="U3" s="1">
        <v>1</v>
      </c>
      <c r="V3" s="5">
        <v>250000</v>
      </c>
      <c r="W3" s="6">
        <f>ROUND(V3/1936.27,2)</f>
        <v>129.11000000000001</v>
      </c>
      <c r="X3" s="7">
        <v>0.76652100000000001</v>
      </c>
    </row>
    <row r="4" spans="2:24" ht="15" x14ac:dyDescent="0.25">
      <c r="B4" s="2">
        <v>500000</v>
      </c>
      <c r="C4" s="3">
        <f t="shared" ref="C4:C30" si="0">ROUND(B4/1936.27,2)</f>
        <v>258.23</v>
      </c>
      <c r="D4" s="4">
        <v>0.2958771</v>
      </c>
      <c r="E4" s="1">
        <v>2</v>
      </c>
      <c r="F4" s="2">
        <v>500000</v>
      </c>
      <c r="G4" s="3">
        <f t="shared" ref="G4:G30" si="1">ROUND(F4/1936.27,2)</f>
        <v>258.23</v>
      </c>
      <c r="H4" s="4">
        <v>0.33879999999999999</v>
      </c>
      <c r="I4" s="1">
        <v>2</v>
      </c>
      <c r="J4" s="2">
        <v>500000</v>
      </c>
      <c r="K4" s="3">
        <f t="shared" ref="K4:K30" si="2">ROUND(J4/1936.27,2)</f>
        <v>258.23</v>
      </c>
      <c r="L4" s="4">
        <v>0.32193880000000002</v>
      </c>
      <c r="M4" s="1">
        <v>2</v>
      </c>
      <c r="N4" s="2">
        <v>500000</v>
      </c>
      <c r="O4" s="3">
        <f t="shared" ref="O4:O30" si="3">ROUND(N4/1936.27,2)</f>
        <v>258.23</v>
      </c>
      <c r="P4" s="4">
        <v>0.42925180000000002</v>
      </c>
      <c r="Q4" s="1">
        <v>2</v>
      </c>
      <c r="R4" s="2">
        <v>500000</v>
      </c>
      <c r="S4" s="3">
        <f t="shared" ref="S4:S30" si="4">ROUND(R4/1936.27,2)</f>
        <v>258.23</v>
      </c>
      <c r="T4" s="4">
        <v>0.4599126</v>
      </c>
      <c r="U4" s="1">
        <v>2</v>
      </c>
      <c r="V4" s="5">
        <v>500000</v>
      </c>
      <c r="W4" s="6">
        <f t="shared" ref="W4:W30" si="5">ROUND(V4/1936.27,2)</f>
        <v>258.23</v>
      </c>
      <c r="X4" s="7">
        <v>0.61321680000000001</v>
      </c>
    </row>
    <row r="5" spans="2:24" ht="15" x14ac:dyDescent="0.25">
      <c r="B5" s="2">
        <v>1000000</v>
      </c>
      <c r="C5" s="3">
        <f t="shared" si="0"/>
        <v>516.46</v>
      </c>
      <c r="D5" s="4">
        <v>0.27441450000000001</v>
      </c>
      <c r="E5" s="1">
        <v>3</v>
      </c>
      <c r="F5" s="2">
        <v>1000000</v>
      </c>
      <c r="G5" s="3">
        <f t="shared" si="1"/>
        <v>516.46</v>
      </c>
      <c r="H5" s="4">
        <v>0.31733699999999998</v>
      </c>
      <c r="I5" s="1">
        <v>3</v>
      </c>
      <c r="J5" s="2">
        <v>1000000</v>
      </c>
      <c r="K5" s="3">
        <f t="shared" si="2"/>
        <v>516.46</v>
      </c>
      <c r="L5" s="4">
        <v>0.29741010000000001</v>
      </c>
      <c r="M5" s="1">
        <v>3</v>
      </c>
      <c r="N5" s="2">
        <v>1000000</v>
      </c>
      <c r="O5" s="3">
        <f t="shared" si="3"/>
        <v>516.46</v>
      </c>
      <c r="P5" s="4">
        <v>0.36793009999999998</v>
      </c>
      <c r="Q5" s="1">
        <v>3</v>
      </c>
      <c r="R5" s="2">
        <v>1000000</v>
      </c>
      <c r="S5" s="3">
        <f t="shared" si="4"/>
        <v>516.46</v>
      </c>
      <c r="T5" s="4">
        <v>0.3924588</v>
      </c>
      <c r="U5" s="1">
        <v>3</v>
      </c>
      <c r="V5" s="5">
        <v>1000000</v>
      </c>
      <c r="W5" s="6">
        <f t="shared" si="5"/>
        <v>516.46</v>
      </c>
      <c r="X5" s="7">
        <v>0.52123430000000004</v>
      </c>
    </row>
    <row r="6" spans="2:24" ht="15" x14ac:dyDescent="0.25">
      <c r="B6" s="2">
        <v>2500000</v>
      </c>
      <c r="C6" s="3">
        <f t="shared" si="0"/>
        <v>1291.1400000000001</v>
      </c>
      <c r="D6" s="4">
        <v>0.23608850000000001</v>
      </c>
      <c r="E6" s="1">
        <v>4</v>
      </c>
      <c r="F6" s="2">
        <v>2500000</v>
      </c>
      <c r="G6" s="3">
        <f t="shared" si="1"/>
        <v>1291.1400000000001</v>
      </c>
      <c r="H6" s="4">
        <v>0.275947</v>
      </c>
      <c r="I6" s="1">
        <v>4</v>
      </c>
      <c r="J6" s="2">
        <v>2500000</v>
      </c>
      <c r="K6" s="3">
        <f t="shared" si="2"/>
        <v>1291.1400000000001</v>
      </c>
      <c r="L6" s="4">
        <v>0.25448500000000002</v>
      </c>
      <c r="M6" s="1">
        <v>4</v>
      </c>
      <c r="N6" s="2">
        <v>2500000</v>
      </c>
      <c r="O6" s="3">
        <f t="shared" si="3"/>
        <v>1291.1400000000001</v>
      </c>
      <c r="P6" s="4">
        <v>0.27901359999999997</v>
      </c>
      <c r="Q6" s="1">
        <v>4</v>
      </c>
      <c r="R6" s="2">
        <v>2500000</v>
      </c>
      <c r="S6" s="3">
        <f t="shared" si="4"/>
        <v>1291.1400000000001</v>
      </c>
      <c r="T6" s="4">
        <v>0.29894320000000002</v>
      </c>
      <c r="U6" s="1">
        <v>4</v>
      </c>
      <c r="V6" s="5">
        <v>2500000</v>
      </c>
      <c r="W6" s="6">
        <f t="shared" si="5"/>
        <v>1291.1400000000001</v>
      </c>
      <c r="X6" s="7">
        <v>0.40778920000000002</v>
      </c>
    </row>
    <row r="7" spans="2:24" ht="15" x14ac:dyDescent="0.25">
      <c r="B7" s="2">
        <v>5000000</v>
      </c>
      <c r="C7" s="3">
        <f t="shared" si="0"/>
        <v>2582.2800000000002</v>
      </c>
      <c r="D7" s="4">
        <v>0.19929549999999999</v>
      </c>
      <c r="E7" s="1">
        <v>5</v>
      </c>
      <c r="F7" s="2">
        <v>5000000</v>
      </c>
      <c r="G7" s="3">
        <f t="shared" si="1"/>
        <v>2582.2800000000002</v>
      </c>
      <c r="H7" s="4">
        <v>0.245286</v>
      </c>
      <c r="I7" s="1">
        <v>5</v>
      </c>
      <c r="J7" s="2">
        <v>5000000</v>
      </c>
      <c r="K7" s="3">
        <f t="shared" si="2"/>
        <v>2582.2800000000002</v>
      </c>
      <c r="L7" s="4">
        <v>0.21462590000000001</v>
      </c>
      <c r="M7" s="1">
        <v>5</v>
      </c>
      <c r="N7" s="2">
        <v>5000000</v>
      </c>
      <c r="O7" s="3">
        <f t="shared" si="3"/>
        <v>2582.2800000000002</v>
      </c>
      <c r="P7" s="4">
        <v>0.21462590000000001</v>
      </c>
      <c r="Q7" s="1">
        <v>5</v>
      </c>
      <c r="R7" s="2">
        <v>5000000</v>
      </c>
      <c r="S7" s="3">
        <f t="shared" si="4"/>
        <v>2582.2800000000002</v>
      </c>
      <c r="T7" s="4">
        <v>0.2299563</v>
      </c>
      <c r="U7" s="1">
        <v>5</v>
      </c>
      <c r="V7" s="5">
        <v>5000000</v>
      </c>
      <c r="W7" s="6">
        <f t="shared" si="5"/>
        <v>2582.2800000000002</v>
      </c>
      <c r="X7" s="7">
        <v>0.31887270000000001</v>
      </c>
    </row>
    <row r="8" spans="2:24" ht="15" x14ac:dyDescent="0.25">
      <c r="B8" s="2">
        <v>10000000</v>
      </c>
      <c r="C8" s="3">
        <f t="shared" si="0"/>
        <v>5164.57</v>
      </c>
      <c r="D8" s="4">
        <v>0.17170070000000001</v>
      </c>
      <c r="E8" s="1">
        <v>6</v>
      </c>
      <c r="F8" s="2">
        <v>10000000</v>
      </c>
      <c r="G8" s="3">
        <f t="shared" si="1"/>
        <v>5164.57</v>
      </c>
      <c r="H8" s="4">
        <v>0.22075600000000001</v>
      </c>
      <c r="I8" s="1">
        <v>6</v>
      </c>
      <c r="J8" s="2">
        <v>10000000</v>
      </c>
      <c r="K8" s="3">
        <f t="shared" si="2"/>
        <v>5164.57</v>
      </c>
      <c r="L8" s="4">
        <v>0.18396499999999999</v>
      </c>
      <c r="M8" s="1">
        <v>6</v>
      </c>
      <c r="N8" s="2">
        <v>10000000</v>
      </c>
      <c r="O8" s="3">
        <f t="shared" si="3"/>
        <v>5164.57</v>
      </c>
      <c r="P8" s="4">
        <v>0.17170070000000001</v>
      </c>
      <c r="Q8" s="1">
        <v>6</v>
      </c>
      <c r="R8" s="2">
        <v>10000000</v>
      </c>
      <c r="S8" s="3">
        <f t="shared" si="4"/>
        <v>5164.57</v>
      </c>
      <c r="T8" s="4">
        <v>0.18396499999999999</v>
      </c>
      <c r="U8" s="1">
        <v>6</v>
      </c>
      <c r="V8" s="5">
        <v>10000000</v>
      </c>
      <c r="W8" s="6">
        <f t="shared" si="5"/>
        <v>5164.57</v>
      </c>
      <c r="X8" s="7">
        <v>0.2452867</v>
      </c>
    </row>
    <row r="9" spans="2:24" ht="15" x14ac:dyDescent="0.25">
      <c r="B9" s="2">
        <v>15000000</v>
      </c>
      <c r="C9" s="3">
        <f t="shared" si="0"/>
        <v>7746.85</v>
      </c>
      <c r="D9" s="4">
        <v>0.1686346</v>
      </c>
      <c r="E9" s="1">
        <v>7</v>
      </c>
      <c r="F9" s="2">
        <v>15000000</v>
      </c>
      <c r="G9" s="3">
        <f t="shared" si="1"/>
        <v>7746.85</v>
      </c>
      <c r="H9" s="4">
        <v>0.21462400000000001</v>
      </c>
      <c r="I9" s="1">
        <v>7</v>
      </c>
      <c r="J9" s="2">
        <v>15000000</v>
      </c>
      <c r="K9" s="3">
        <f t="shared" si="2"/>
        <v>7746.85</v>
      </c>
      <c r="L9" s="4">
        <v>0.1686346</v>
      </c>
      <c r="M9" s="1">
        <v>7</v>
      </c>
      <c r="N9" s="2">
        <v>15000000</v>
      </c>
      <c r="O9" s="3">
        <f t="shared" si="3"/>
        <v>7746.85</v>
      </c>
      <c r="P9" s="4">
        <v>0.16096940000000001</v>
      </c>
      <c r="Q9" s="1">
        <v>7</v>
      </c>
      <c r="R9" s="2">
        <v>15000000</v>
      </c>
      <c r="S9" s="3">
        <f t="shared" si="4"/>
        <v>7746.85</v>
      </c>
      <c r="T9" s="4">
        <v>0.17323369999999999</v>
      </c>
      <c r="U9" s="1">
        <v>7</v>
      </c>
      <c r="V9" s="5">
        <v>15000000</v>
      </c>
      <c r="W9" s="6">
        <f t="shared" si="5"/>
        <v>7746.85</v>
      </c>
      <c r="X9" s="7">
        <v>0.23302239999999999</v>
      </c>
    </row>
    <row r="10" spans="2:24" ht="15" x14ac:dyDescent="0.25">
      <c r="B10" s="2">
        <v>20000000</v>
      </c>
      <c r="C10" s="3">
        <f t="shared" si="0"/>
        <v>10329.14</v>
      </c>
      <c r="D10" s="4">
        <v>0.16096940000000001</v>
      </c>
      <c r="E10" s="1">
        <v>8</v>
      </c>
      <c r="F10" s="2">
        <v>20000000</v>
      </c>
      <c r="G10" s="3">
        <f t="shared" si="1"/>
        <v>10329.14</v>
      </c>
      <c r="H10" s="4">
        <v>0.206959</v>
      </c>
      <c r="I10" s="1">
        <v>8</v>
      </c>
      <c r="J10" s="2">
        <v>20000000</v>
      </c>
      <c r="K10" s="3">
        <f t="shared" si="2"/>
        <v>10329.14</v>
      </c>
      <c r="L10" s="4">
        <v>0.16096940000000001</v>
      </c>
      <c r="M10" s="1">
        <v>8</v>
      </c>
      <c r="N10" s="2">
        <v>20000000</v>
      </c>
      <c r="O10" s="3">
        <f t="shared" si="3"/>
        <v>10329.14</v>
      </c>
      <c r="P10" s="4">
        <v>0.15023810000000001</v>
      </c>
      <c r="Q10" s="1">
        <v>8</v>
      </c>
      <c r="R10" s="2">
        <v>20000000</v>
      </c>
      <c r="S10" s="3">
        <f t="shared" si="4"/>
        <v>10329.14</v>
      </c>
      <c r="T10" s="4">
        <v>0.16096940000000001</v>
      </c>
      <c r="U10" s="1">
        <v>8</v>
      </c>
      <c r="V10" s="5">
        <v>20000000</v>
      </c>
      <c r="W10" s="6">
        <f t="shared" si="5"/>
        <v>10329.14</v>
      </c>
      <c r="X10" s="7">
        <v>0.21462590000000001</v>
      </c>
    </row>
    <row r="11" spans="2:24" ht="15" x14ac:dyDescent="0.25">
      <c r="B11" s="2">
        <v>30000000</v>
      </c>
      <c r="C11" s="3">
        <f t="shared" si="0"/>
        <v>15493.71</v>
      </c>
      <c r="D11" s="4">
        <v>0.1533042</v>
      </c>
      <c r="E11" s="1">
        <v>9</v>
      </c>
      <c r="F11" s="2">
        <v>30000000</v>
      </c>
      <c r="G11" s="3">
        <f t="shared" si="1"/>
        <v>15493.71</v>
      </c>
      <c r="H11" s="4">
        <v>0.193161</v>
      </c>
      <c r="I11" s="1">
        <v>9</v>
      </c>
      <c r="J11" s="2">
        <v>30000000</v>
      </c>
      <c r="K11" s="3">
        <f t="shared" si="2"/>
        <v>15493.71</v>
      </c>
      <c r="L11" s="4">
        <v>0.1533042</v>
      </c>
      <c r="M11" s="1">
        <v>9</v>
      </c>
      <c r="N11" s="2">
        <v>30000000</v>
      </c>
      <c r="O11" s="3">
        <f t="shared" si="3"/>
        <v>15493.71</v>
      </c>
      <c r="P11" s="4">
        <v>0.13950679999999999</v>
      </c>
      <c r="Q11" s="1">
        <v>9</v>
      </c>
      <c r="R11" s="2">
        <v>30000000</v>
      </c>
      <c r="S11" s="3">
        <f t="shared" si="4"/>
        <v>15493.71</v>
      </c>
      <c r="T11" s="4">
        <v>0.15023810000000001</v>
      </c>
      <c r="U11" s="1">
        <v>9</v>
      </c>
      <c r="V11" s="5">
        <v>30000000</v>
      </c>
      <c r="W11" s="6">
        <f t="shared" si="5"/>
        <v>15493.71</v>
      </c>
      <c r="X11" s="7">
        <v>0.19929549999999999</v>
      </c>
    </row>
    <row r="12" spans="2:24" ht="15" x14ac:dyDescent="0.25">
      <c r="B12" s="2">
        <v>40000000</v>
      </c>
      <c r="C12" s="3">
        <f t="shared" si="0"/>
        <v>20658.28</v>
      </c>
      <c r="D12" s="4">
        <v>0.14563899999999999</v>
      </c>
      <c r="E12" s="1">
        <v>10</v>
      </c>
      <c r="F12" s="2">
        <v>40000000</v>
      </c>
      <c r="G12" s="3">
        <f t="shared" si="1"/>
        <v>20658.28</v>
      </c>
      <c r="H12" s="4">
        <v>0.19009499999999999</v>
      </c>
      <c r="I12" s="1">
        <v>10</v>
      </c>
      <c r="J12" s="2">
        <v>40000000</v>
      </c>
      <c r="K12" s="3">
        <f t="shared" si="2"/>
        <v>20658.28</v>
      </c>
      <c r="L12" s="4">
        <v>0.14563899999999999</v>
      </c>
      <c r="M12" s="1">
        <v>10</v>
      </c>
      <c r="N12" s="2">
        <v>40000000</v>
      </c>
      <c r="O12" s="3">
        <f t="shared" si="3"/>
        <v>20658.28</v>
      </c>
      <c r="P12" s="4">
        <v>0.12877549999999999</v>
      </c>
      <c r="Q12" s="1">
        <v>10</v>
      </c>
      <c r="R12" s="2">
        <v>40000000</v>
      </c>
      <c r="S12" s="3">
        <f t="shared" si="4"/>
        <v>20658.28</v>
      </c>
      <c r="T12" s="4">
        <v>0.13797380000000001</v>
      </c>
      <c r="U12" s="1">
        <v>10</v>
      </c>
      <c r="V12" s="5">
        <v>40000000</v>
      </c>
      <c r="W12" s="6">
        <f t="shared" si="5"/>
        <v>20658.28</v>
      </c>
      <c r="X12" s="7">
        <v>0.18396499999999999</v>
      </c>
    </row>
    <row r="13" spans="2:24" ht="15" x14ac:dyDescent="0.25">
      <c r="B13" s="2">
        <v>50000000</v>
      </c>
      <c r="C13" s="3">
        <f t="shared" si="0"/>
        <v>25822.84</v>
      </c>
      <c r="D13" s="4">
        <v>0.13797380000000001</v>
      </c>
      <c r="E13" s="1">
        <v>11</v>
      </c>
      <c r="F13" s="2">
        <v>50000000</v>
      </c>
      <c r="G13" s="3">
        <f t="shared" si="1"/>
        <v>25822.84</v>
      </c>
      <c r="H13" s="4">
        <v>0.18396299999999999</v>
      </c>
      <c r="I13" s="1">
        <v>11</v>
      </c>
      <c r="J13" s="2">
        <v>50000000</v>
      </c>
      <c r="K13" s="3">
        <f t="shared" si="2"/>
        <v>25822.84</v>
      </c>
      <c r="L13" s="4">
        <v>0.13797380000000001</v>
      </c>
      <c r="M13" s="1">
        <v>11</v>
      </c>
      <c r="N13" s="2">
        <v>50000000</v>
      </c>
      <c r="O13" s="3">
        <f t="shared" si="3"/>
        <v>25822.84</v>
      </c>
      <c r="P13" s="4">
        <v>0.1226434</v>
      </c>
      <c r="Q13" s="1">
        <v>11</v>
      </c>
      <c r="R13" s="2">
        <v>50000000</v>
      </c>
      <c r="S13" s="3">
        <f t="shared" si="4"/>
        <v>25822.84</v>
      </c>
      <c r="T13" s="4">
        <v>0.1318416</v>
      </c>
      <c r="U13" s="1">
        <v>11</v>
      </c>
      <c r="V13" s="5">
        <v>50000000</v>
      </c>
      <c r="W13" s="6">
        <f t="shared" si="5"/>
        <v>25822.84</v>
      </c>
      <c r="X13" s="7">
        <v>0.1747668</v>
      </c>
    </row>
    <row r="14" spans="2:24" ht="15" x14ac:dyDescent="0.25">
      <c r="B14" s="2">
        <v>100000000</v>
      </c>
      <c r="C14" s="3">
        <f t="shared" si="0"/>
        <v>51645.69</v>
      </c>
      <c r="D14" s="4">
        <v>0.1226434</v>
      </c>
      <c r="E14" s="1">
        <v>12</v>
      </c>
      <c r="F14" s="2">
        <v>100000000</v>
      </c>
      <c r="G14" s="3">
        <f t="shared" si="1"/>
        <v>51645.69</v>
      </c>
      <c r="H14" s="4">
        <v>0.15330299999999999</v>
      </c>
      <c r="I14" s="1">
        <v>12</v>
      </c>
      <c r="J14" s="2">
        <v>100000000</v>
      </c>
      <c r="K14" s="3">
        <f t="shared" si="2"/>
        <v>51645.69</v>
      </c>
      <c r="L14" s="4">
        <v>0.1226434</v>
      </c>
      <c r="M14" s="1">
        <v>12</v>
      </c>
      <c r="N14" s="2">
        <v>100000000</v>
      </c>
      <c r="O14" s="3">
        <f t="shared" si="3"/>
        <v>51645.69</v>
      </c>
      <c r="P14" s="4">
        <v>0.1073129</v>
      </c>
      <c r="Q14" s="1">
        <v>12</v>
      </c>
      <c r="R14" s="2">
        <v>100000000</v>
      </c>
      <c r="S14" s="3">
        <f t="shared" si="4"/>
        <v>51645.69</v>
      </c>
      <c r="T14" s="4">
        <v>0.1149782</v>
      </c>
      <c r="U14" s="1">
        <v>12</v>
      </c>
      <c r="V14" s="5">
        <v>100000000</v>
      </c>
      <c r="W14" s="6">
        <f t="shared" si="5"/>
        <v>51645.69</v>
      </c>
      <c r="X14" s="7">
        <v>0.1533042</v>
      </c>
    </row>
    <row r="15" spans="2:24" ht="15" x14ac:dyDescent="0.25">
      <c r="B15" s="2">
        <v>150000000</v>
      </c>
      <c r="C15" s="3">
        <f t="shared" si="0"/>
        <v>77468.53</v>
      </c>
      <c r="D15" s="4">
        <v>0.110379</v>
      </c>
      <c r="E15" s="1">
        <v>13</v>
      </c>
      <c r="F15" s="2">
        <v>150000000</v>
      </c>
      <c r="G15" s="3">
        <f t="shared" si="1"/>
        <v>77468.53</v>
      </c>
      <c r="H15" s="4">
        <v>0.13337399999999999</v>
      </c>
      <c r="I15" s="1">
        <v>13</v>
      </c>
      <c r="J15" s="2">
        <v>150000000</v>
      </c>
      <c r="K15" s="3">
        <f t="shared" si="2"/>
        <v>77468.53</v>
      </c>
      <c r="L15" s="4">
        <v>0.110379</v>
      </c>
      <c r="M15" s="1">
        <v>13</v>
      </c>
      <c r="N15" s="2">
        <v>150000000</v>
      </c>
      <c r="O15" s="3">
        <f t="shared" si="3"/>
        <v>77468.53</v>
      </c>
      <c r="P15" s="4">
        <v>9.3515600000000004E-2</v>
      </c>
      <c r="Q15" s="1">
        <v>13</v>
      </c>
      <c r="R15" s="2">
        <v>150000000</v>
      </c>
      <c r="S15" s="3">
        <f t="shared" si="4"/>
        <v>77468.53</v>
      </c>
      <c r="T15" s="4">
        <v>9.9647700000000006E-2</v>
      </c>
      <c r="U15" s="1">
        <v>13</v>
      </c>
      <c r="V15" s="5">
        <v>150000000</v>
      </c>
      <c r="W15" s="6">
        <f t="shared" si="5"/>
        <v>77468.53</v>
      </c>
      <c r="X15" s="7">
        <v>0.13490769999999999</v>
      </c>
    </row>
    <row r="16" spans="2:24" ht="15" x14ac:dyDescent="0.25">
      <c r="B16" s="2">
        <v>200000000</v>
      </c>
      <c r="C16" s="3">
        <f t="shared" si="0"/>
        <v>103291.38</v>
      </c>
      <c r="D16" s="4">
        <v>9.9647700000000006E-2</v>
      </c>
      <c r="E16" s="1">
        <v>14</v>
      </c>
      <c r="F16" s="2">
        <v>200000000</v>
      </c>
      <c r="G16" s="3">
        <f t="shared" si="1"/>
        <v>103291.38</v>
      </c>
      <c r="H16" s="4">
        <v>0.118044</v>
      </c>
      <c r="I16" s="1">
        <v>14</v>
      </c>
      <c r="J16" s="2">
        <v>200000000</v>
      </c>
      <c r="K16" s="3">
        <f t="shared" si="2"/>
        <v>103291.38</v>
      </c>
      <c r="L16" s="4">
        <v>9.9647700000000006E-2</v>
      </c>
      <c r="M16" s="1">
        <v>14</v>
      </c>
      <c r="N16" s="2">
        <v>200000000</v>
      </c>
      <c r="O16" s="3">
        <f t="shared" si="3"/>
        <v>103291.38</v>
      </c>
      <c r="P16" s="4">
        <v>8.1251199999999996E-2</v>
      </c>
      <c r="Q16" s="1">
        <v>14</v>
      </c>
      <c r="R16" s="2">
        <v>200000000</v>
      </c>
      <c r="S16" s="3">
        <f t="shared" si="4"/>
        <v>103291.38</v>
      </c>
      <c r="T16" s="4">
        <v>8.73834E-2</v>
      </c>
      <c r="U16" s="1">
        <v>14</v>
      </c>
      <c r="V16" s="5">
        <v>200000000</v>
      </c>
      <c r="W16" s="6">
        <f t="shared" si="5"/>
        <v>103291.38</v>
      </c>
      <c r="X16" s="7">
        <v>0.1195773</v>
      </c>
    </row>
    <row r="17" spans="2:24" ht="15" x14ac:dyDescent="0.25">
      <c r="B17" s="2">
        <v>250000000</v>
      </c>
      <c r="C17" s="3">
        <f t="shared" si="0"/>
        <v>129114.22</v>
      </c>
      <c r="D17" s="4">
        <v>9.0449500000000002E-2</v>
      </c>
      <c r="E17" s="1">
        <v>15</v>
      </c>
      <c r="F17" s="2">
        <v>250000000</v>
      </c>
      <c r="G17" s="3">
        <f t="shared" si="1"/>
        <v>129114.22</v>
      </c>
      <c r="H17" s="4">
        <v>0.105779</v>
      </c>
      <c r="I17" s="1">
        <v>15</v>
      </c>
      <c r="J17" s="2">
        <v>250000000</v>
      </c>
      <c r="K17" s="3">
        <f t="shared" si="2"/>
        <v>129114.22</v>
      </c>
      <c r="L17" s="4">
        <v>9.0449500000000002E-2</v>
      </c>
      <c r="M17" s="1">
        <v>15</v>
      </c>
      <c r="N17" s="2">
        <v>250000000</v>
      </c>
      <c r="O17" s="3">
        <f t="shared" si="3"/>
        <v>129114.22</v>
      </c>
      <c r="P17" s="4">
        <v>7.2053000000000006E-2</v>
      </c>
      <c r="Q17" s="1">
        <v>15</v>
      </c>
      <c r="R17" s="2">
        <v>250000000</v>
      </c>
      <c r="S17" s="3">
        <f t="shared" si="4"/>
        <v>129114.22</v>
      </c>
      <c r="T17" s="4">
        <v>7.8185099999999993E-2</v>
      </c>
      <c r="U17" s="1">
        <v>15</v>
      </c>
      <c r="V17" s="5">
        <v>250000000</v>
      </c>
      <c r="W17" s="6">
        <f t="shared" si="5"/>
        <v>129114.22</v>
      </c>
      <c r="X17" s="7">
        <v>0.1073129</v>
      </c>
    </row>
    <row r="18" spans="2:24" ht="15" x14ac:dyDescent="0.25">
      <c r="B18" s="2">
        <v>300000000</v>
      </c>
      <c r="C18" s="3">
        <f t="shared" si="0"/>
        <v>154937.07</v>
      </c>
      <c r="D18" s="4">
        <v>8.2784300000000005E-2</v>
      </c>
      <c r="E18" s="1">
        <v>16</v>
      </c>
      <c r="F18" s="2">
        <v>300000000</v>
      </c>
      <c r="G18" s="3">
        <f t="shared" si="1"/>
        <v>154937.07</v>
      </c>
      <c r="H18" s="4">
        <v>9.6581E-2</v>
      </c>
      <c r="I18" s="1">
        <v>16</v>
      </c>
      <c r="J18" s="2">
        <v>300000000</v>
      </c>
      <c r="K18" s="3">
        <f t="shared" si="2"/>
        <v>154937.07</v>
      </c>
      <c r="L18" s="4">
        <v>8.2784300000000005E-2</v>
      </c>
      <c r="M18" s="1">
        <v>16</v>
      </c>
      <c r="N18" s="2">
        <v>300000000</v>
      </c>
      <c r="O18" s="3">
        <f t="shared" si="3"/>
        <v>154937.07</v>
      </c>
      <c r="P18" s="4">
        <v>6.5920800000000002E-2</v>
      </c>
      <c r="Q18" s="1">
        <v>16</v>
      </c>
      <c r="R18" s="2">
        <v>300000000</v>
      </c>
      <c r="S18" s="3">
        <f t="shared" si="4"/>
        <v>154937.07</v>
      </c>
      <c r="T18" s="4">
        <v>7.2053000000000006E-2</v>
      </c>
      <c r="U18" s="1">
        <v>16</v>
      </c>
      <c r="V18" s="5">
        <v>300000000</v>
      </c>
      <c r="W18" s="6">
        <f t="shared" si="5"/>
        <v>154937.07</v>
      </c>
      <c r="X18" s="7">
        <v>9.8114699999999999E-2</v>
      </c>
    </row>
    <row r="19" spans="2:24" ht="15" x14ac:dyDescent="0.25">
      <c r="B19" s="2">
        <v>400000000</v>
      </c>
      <c r="C19" s="3">
        <f t="shared" si="0"/>
        <v>206582.76</v>
      </c>
      <c r="D19" s="4">
        <v>7.2053000000000006E-2</v>
      </c>
      <c r="E19" s="1">
        <v>17</v>
      </c>
      <c r="F19" s="2">
        <v>400000000</v>
      </c>
      <c r="G19" s="3">
        <f t="shared" si="1"/>
        <v>206582.76</v>
      </c>
      <c r="H19" s="4">
        <v>8.5849999999999996E-2</v>
      </c>
      <c r="I19" s="1">
        <v>17</v>
      </c>
      <c r="J19" s="2">
        <v>400000000</v>
      </c>
      <c r="K19" s="3">
        <f t="shared" si="2"/>
        <v>206582.76</v>
      </c>
      <c r="L19" s="4">
        <v>7.0519899999999996E-2</v>
      </c>
      <c r="M19" s="1">
        <v>17</v>
      </c>
      <c r="N19" s="2">
        <v>400000000</v>
      </c>
      <c r="O19" s="3">
        <f t="shared" si="3"/>
        <v>206582.76</v>
      </c>
      <c r="P19" s="4">
        <v>5.6722599999999998E-2</v>
      </c>
      <c r="Q19" s="1">
        <v>17</v>
      </c>
      <c r="R19" s="2">
        <v>400000000</v>
      </c>
      <c r="S19" s="3">
        <f t="shared" si="4"/>
        <v>206582.76</v>
      </c>
      <c r="T19" s="4">
        <v>6.2854699999999999E-2</v>
      </c>
      <c r="U19" s="1">
        <v>17</v>
      </c>
      <c r="V19" s="5">
        <v>400000000</v>
      </c>
      <c r="W19" s="6">
        <f t="shared" si="5"/>
        <v>206582.76</v>
      </c>
      <c r="X19" s="7">
        <v>8.5850399999999993E-2</v>
      </c>
    </row>
    <row r="20" spans="2:24" ht="15" x14ac:dyDescent="0.25">
      <c r="B20" s="2">
        <v>500000000</v>
      </c>
      <c r="C20" s="3">
        <f t="shared" si="0"/>
        <v>258228.45</v>
      </c>
      <c r="D20" s="4">
        <v>6.4387799999999995E-2</v>
      </c>
      <c r="E20" s="1">
        <v>18</v>
      </c>
      <c r="F20" s="2">
        <v>500000000</v>
      </c>
      <c r="G20" s="3">
        <f t="shared" si="1"/>
        <v>258228.45</v>
      </c>
      <c r="H20" s="4">
        <v>7.9717999999999997E-2</v>
      </c>
      <c r="I20" s="1">
        <v>18</v>
      </c>
      <c r="J20" s="2">
        <v>500000000</v>
      </c>
      <c r="K20" s="3">
        <f t="shared" si="2"/>
        <v>258228.45</v>
      </c>
      <c r="L20" s="4">
        <v>6.4387799999999995E-2</v>
      </c>
      <c r="M20" s="1">
        <v>18</v>
      </c>
      <c r="N20" s="2">
        <v>500000000</v>
      </c>
      <c r="O20" s="3">
        <f t="shared" si="3"/>
        <v>258228.45</v>
      </c>
      <c r="P20" s="4">
        <v>5.0590400000000001E-2</v>
      </c>
      <c r="Q20" s="1">
        <v>18</v>
      </c>
      <c r="R20" s="2">
        <v>500000000</v>
      </c>
      <c r="S20" s="3">
        <f t="shared" si="4"/>
        <v>258228.45</v>
      </c>
      <c r="T20" s="4">
        <v>5.6722599999999998E-2</v>
      </c>
      <c r="U20" s="1">
        <v>18</v>
      </c>
      <c r="V20" s="5">
        <v>500000000</v>
      </c>
      <c r="W20" s="6">
        <f t="shared" si="5"/>
        <v>258228.45</v>
      </c>
      <c r="X20" s="7">
        <v>7.6652100000000001E-2</v>
      </c>
    </row>
    <row r="21" spans="2:24" ht="15" x14ac:dyDescent="0.25">
      <c r="B21" s="2">
        <v>600000000</v>
      </c>
      <c r="C21" s="3">
        <f t="shared" si="0"/>
        <v>309874.14</v>
      </c>
      <c r="D21" s="4">
        <v>6.1628299999999997E-2</v>
      </c>
      <c r="E21" s="1">
        <v>19</v>
      </c>
      <c r="F21" s="2">
        <v>600000000</v>
      </c>
      <c r="G21" s="3">
        <f t="shared" si="1"/>
        <v>309874.14</v>
      </c>
      <c r="H21" s="4">
        <v>7.6191999999999996E-2</v>
      </c>
      <c r="I21" s="1">
        <v>19</v>
      </c>
      <c r="J21" s="2">
        <v>600000000</v>
      </c>
      <c r="K21" s="3">
        <f t="shared" si="2"/>
        <v>309874.14</v>
      </c>
      <c r="L21" s="4">
        <v>6.1562600000000002E-2</v>
      </c>
      <c r="M21" s="1">
        <v>19</v>
      </c>
      <c r="N21" s="2">
        <v>600000000</v>
      </c>
      <c r="O21" s="3">
        <f t="shared" si="3"/>
        <v>309874.14</v>
      </c>
      <c r="P21" s="4">
        <v>4.8334599999999998E-2</v>
      </c>
      <c r="Q21" s="1">
        <v>19</v>
      </c>
      <c r="R21" s="2">
        <v>600000000</v>
      </c>
      <c r="S21" s="3">
        <f t="shared" si="4"/>
        <v>309874.14</v>
      </c>
      <c r="T21" s="4">
        <v>5.42259E-2</v>
      </c>
      <c r="U21" s="1">
        <v>19</v>
      </c>
      <c r="V21" s="5">
        <v>600000000</v>
      </c>
      <c r="W21" s="6">
        <f t="shared" si="5"/>
        <v>309874.14</v>
      </c>
      <c r="X21" s="7">
        <v>7.3279399999999995E-2</v>
      </c>
    </row>
    <row r="22" spans="2:24" ht="15" x14ac:dyDescent="0.25">
      <c r="B22" s="2">
        <v>700000000</v>
      </c>
      <c r="C22" s="3">
        <f t="shared" si="0"/>
        <v>361519.83</v>
      </c>
      <c r="D22" s="4">
        <v>5.9482E-2</v>
      </c>
      <c r="E22" s="1">
        <v>20</v>
      </c>
      <c r="F22" s="2">
        <v>700000000</v>
      </c>
      <c r="G22" s="3">
        <f t="shared" si="1"/>
        <v>361519.83</v>
      </c>
      <c r="H22" s="4">
        <v>7.3629E-2</v>
      </c>
      <c r="I22" s="1">
        <v>20</v>
      </c>
      <c r="J22" s="2">
        <v>700000000</v>
      </c>
      <c r="K22" s="3">
        <f t="shared" si="2"/>
        <v>361519.83</v>
      </c>
      <c r="L22" s="4">
        <v>5.9482E-2</v>
      </c>
      <c r="M22" s="1">
        <v>20</v>
      </c>
      <c r="N22" s="2">
        <v>700000000</v>
      </c>
      <c r="O22" s="3">
        <f t="shared" si="3"/>
        <v>361519.83</v>
      </c>
      <c r="P22" s="4">
        <v>4.6648299999999997E-2</v>
      </c>
      <c r="Q22" s="1">
        <v>20</v>
      </c>
      <c r="R22" s="2">
        <v>700000000</v>
      </c>
      <c r="S22" s="3">
        <f t="shared" si="4"/>
        <v>361519.83</v>
      </c>
      <c r="T22" s="4">
        <v>5.2386200000000001E-2</v>
      </c>
      <c r="U22" s="1">
        <v>20</v>
      </c>
      <c r="V22" s="5">
        <v>700000000</v>
      </c>
      <c r="W22" s="6">
        <f t="shared" si="5"/>
        <v>361519.83</v>
      </c>
      <c r="X22" s="7">
        <v>7.0826500000000001E-2</v>
      </c>
    </row>
    <row r="23" spans="2:24" ht="15" x14ac:dyDescent="0.25">
      <c r="B23" s="2">
        <v>800000000</v>
      </c>
      <c r="C23" s="3">
        <f t="shared" si="0"/>
        <v>413165.52</v>
      </c>
      <c r="D23" s="4">
        <v>5.76862E-2</v>
      </c>
      <c r="E23" s="1">
        <v>21</v>
      </c>
      <c r="F23" s="2">
        <v>800000000</v>
      </c>
      <c r="G23" s="3">
        <f t="shared" si="1"/>
        <v>413165.52</v>
      </c>
      <c r="H23" s="4">
        <v>7.1395E-2</v>
      </c>
      <c r="I23" s="1">
        <v>21</v>
      </c>
      <c r="J23" s="2">
        <v>800000000</v>
      </c>
      <c r="K23" s="3">
        <f t="shared" si="2"/>
        <v>413165.52</v>
      </c>
      <c r="L23" s="4">
        <v>5.7664300000000002E-2</v>
      </c>
      <c r="M23" s="1">
        <v>21</v>
      </c>
      <c r="N23" s="2">
        <v>800000000</v>
      </c>
      <c r="O23" s="3">
        <f t="shared" si="3"/>
        <v>413165.52</v>
      </c>
      <c r="P23" s="4">
        <v>4.5378000000000002E-2</v>
      </c>
      <c r="Q23" s="1">
        <v>21</v>
      </c>
      <c r="R23" s="2">
        <v>800000000</v>
      </c>
      <c r="S23" s="3">
        <f t="shared" si="4"/>
        <v>413165.52</v>
      </c>
      <c r="T23" s="4">
        <v>5.0787499999999999E-2</v>
      </c>
      <c r="U23" s="1">
        <v>21</v>
      </c>
      <c r="V23" s="5">
        <v>800000000</v>
      </c>
      <c r="W23" s="6">
        <f t="shared" si="5"/>
        <v>413165.52</v>
      </c>
      <c r="X23" s="7">
        <v>6.86803E-2</v>
      </c>
    </row>
    <row r="24" spans="2:24" ht="15" x14ac:dyDescent="0.25">
      <c r="B24" s="2">
        <v>900000000</v>
      </c>
      <c r="C24" s="3">
        <f t="shared" si="0"/>
        <v>464811.21</v>
      </c>
      <c r="D24" s="4">
        <v>5.6196900000000001E-2</v>
      </c>
      <c r="E24" s="1">
        <v>22</v>
      </c>
      <c r="F24" s="2">
        <v>900000000</v>
      </c>
      <c r="G24" s="3">
        <f t="shared" si="1"/>
        <v>464811.21</v>
      </c>
      <c r="H24" s="4">
        <v>6.9598999999999994E-2</v>
      </c>
      <c r="I24" s="1">
        <v>22</v>
      </c>
      <c r="J24" s="2">
        <v>900000000</v>
      </c>
      <c r="K24" s="3">
        <f t="shared" si="2"/>
        <v>464811.21</v>
      </c>
      <c r="L24" s="4">
        <v>5.6196900000000001E-2</v>
      </c>
      <c r="M24" s="1">
        <v>22</v>
      </c>
      <c r="N24" s="2">
        <v>900000000</v>
      </c>
      <c r="O24" s="3">
        <f t="shared" si="3"/>
        <v>464811.21</v>
      </c>
      <c r="P24" s="4">
        <v>4.4151599999999999E-2</v>
      </c>
      <c r="Q24" s="1">
        <v>22</v>
      </c>
      <c r="R24" s="2">
        <v>900000000</v>
      </c>
      <c r="S24" s="3">
        <f t="shared" si="4"/>
        <v>464811.21</v>
      </c>
      <c r="T24" s="4">
        <v>4.95173E-2</v>
      </c>
      <c r="U24" s="1">
        <v>22</v>
      </c>
      <c r="V24" s="5">
        <v>900000000</v>
      </c>
      <c r="W24" s="6">
        <f t="shared" si="5"/>
        <v>464811.21</v>
      </c>
      <c r="X24" s="7">
        <v>6.6884399999999997E-2</v>
      </c>
    </row>
    <row r="25" spans="2:24" ht="15" x14ac:dyDescent="0.25">
      <c r="B25" s="2">
        <v>1000000000</v>
      </c>
      <c r="C25" s="3">
        <f t="shared" si="0"/>
        <v>516456.9</v>
      </c>
      <c r="D25" s="4">
        <v>5.5539900000000003E-2</v>
      </c>
      <c r="E25" s="1">
        <v>23</v>
      </c>
      <c r="F25" s="2">
        <v>1000000000</v>
      </c>
      <c r="G25" s="3">
        <f t="shared" si="1"/>
        <v>516456.9</v>
      </c>
      <c r="H25" s="4">
        <v>6.8789000000000003E-2</v>
      </c>
      <c r="I25" s="1">
        <v>23</v>
      </c>
      <c r="J25" s="2">
        <v>1000000000</v>
      </c>
      <c r="K25" s="3">
        <f t="shared" si="2"/>
        <v>516456.9</v>
      </c>
      <c r="L25" s="4">
        <v>5.5539900000000003E-2</v>
      </c>
      <c r="M25" s="1">
        <v>23</v>
      </c>
      <c r="N25" s="2">
        <v>1000000000</v>
      </c>
      <c r="O25" s="3">
        <f t="shared" si="3"/>
        <v>516456.9</v>
      </c>
      <c r="P25" s="4">
        <v>4.36917E-2</v>
      </c>
      <c r="Q25" s="1">
        <v>23</v>
      </c>
      <c r="R25" s="2">
        <v>1000000000</v>
      </c>
      <c r="S25" s="3">
        <f t="shared" si="4"/>
        <v>516456.9</v>
      </c>
      <c r="T25" s="4">
        <v>4.8925900000000001E-2</v>
      </c>
      <c r="U25" s="1">
        <v>23</v>
      </c>
      <c r="V25" s="5">
        <v>1000000000</v>
      </c>
      <c r="W25" s="6">
        <f t="shared" si="5"/>
        <v>516456.9</v>
      </c>
      <c r="X25" s="7">
        <v>6.6117899999999993E-2</v>
      </c>
    </row>
    <row r="26" spans="2:24" ht="15" x14ac:dyDescent="0.25">
      <c r="B26" s="2">
        <v>1500000000</v>
      </c>
      <c r="C26" s="3">
        <f t="shared" si="0"/>
        <v>774685.35</v>
      </c>
      <c r="D26" s="4">
        <v>5.1291200000000002E-2</v>
      </c>
      <c r="E26" s="1">
        <v>24</v>
      </c>
      <c r="F26" s="2">
        <v>1500000000</v>
      </c>
      <c r="G26" s="3">
        <f t="shared" si="1"/>
        <v>774685.35</v>
      </c>
      <c r="H26" s="4">
        <v>6.3510999999999998E-2</v>
      </c>
      <c r="I26" s="1">
        <v>24</v>
      </c>
      <c r="J26" s="2">
        <v>1500000000</v>
      </c>
      <c r="K26" s="3">
        <f t="shared" si="2"/>
        <v>774685.35</v>
      </c>
      <c r="L26" s="4">
        <v>5.13131E-2</v>
      </c>
      <c r="M26" s="1">
        <v>24</v>
      </c>
      <c r="N26" s="2">
        <v>1500000000</v>
      </c>
      <c r="O26" s="3">
        <f t="shared" si="3"/>
        <v>774685.35</v>
      </c>
      <c r="P26" s="4">
        <v>4.0319000000000001E-2</v>
      </c>
      <c r="Q26" s="1">
        <v>24</v>
      </c>
      <c r="R26" s="2">
        <v>1500000000</v>
      </c>
      <c r="S26" s="3">
        <f t="shared" si="4"/>
        <v>774685.35</v>
      </c>
      <c r="T26" s="4">
        <v>4.5180900000000003E-2</v>
      </c>
      <c r="U26" s="1">
        <v>24</v>
      </c>
      <c r="V26" s="5">
        <v>1500000000</v>
      </c>
      <c r="W26" s="6">
        <f t="shared" si="5"/>
        <v>774685.35</v>
      </c>
      <c r="X26" s="7">
        <v>6.1058899999999999E-2</v>
      </c>
    </row>
    <row r="27" spans="2:24" ht="15" x14ac:dyDescent="0.25">
      <c r="B27" s="2">
        <v>2000000000</v>
      </c>
      <c r="C27" s="3">
        <f t="shared" si="0"/>
        <v>1032913.8</v>
      </c>
      <c r="D27" s="4">
        <v>4.8794499999999998E-2</v>
      </c>
      <c r="E27" s="1">
        <v>25</v>
      </c>
      <c r="F27" s="2">
        <v>2000000000</v>
      </c>
      <c r="G27" s="3">
        <f t="shared" si="1"/>
        <v>1032913.8</v>
      </c>
      <c r="H27" s="4">
        <v>6.0401000000000003E-2</v>
      </c>
      <c r="I27" s="1">
        <v>25</v>
      </c>
      <c r="J27" s="2">
        <v>2000000000</v>
      </c>
      <c r="K27" s="3">
        <f t="shared" si="2"/>
        <v>1032913.8</v>
      </c>
      <c r="L27" s="4">
        <v>4.8794499999999998E-2</v>
      </c>
      <c r="M27" s="1">
        <v>25</v>
      </c>
      <c r="N27" s="2">
        <v>2000000000</v>
      </c>
      <c r="O27" s="3">
        <f t="shared" si="3"/>
        <v>1032913.8</v>
      </c>
      <c r="P27" s="4">
        <v>3.8326100000000002E-2</v>
      </c>
      <c r="Q27" s="1">
        <v>25</v>
      </c>
      <c r="R27" s="2">
        <v>2000000000</v>
      </c>
      <c r="S27" s="3">
        <f t="shared" si="4"/>
        <v>1032913.8</v>
      </c>
      <c r="T27" s="4">
        <v>4.2969E-2</v>
      </c>
      <c r="U27" s="1">
        <v>25</v>
      </c>
      <c r="V27" s="5">
        <v>2000000000</v>
      </c>
      <c r="W27" s="6">
        <f t="shared" si="5"/>
        <v>1032913.8</v>
      </c>
      <c r="X27" s="7">
        <v>5.8102300000000003E-2</v>
      </c>
    </row>
    <row r="28" spans="2:24" ht="15" x14ac:dyDescent="0.25">
      <c r="B28" s="2">
        <v>3000000000</v>
      </c>
      <c r="C28" s="3">
        <f t="shared" si="0"/>
        <v>1549370.7</v>
      </c>
      <c r="D28" s="4">
        <v>4.5246599999999998E-2</v>
      </c>
      <c r="E28" s="1">
        <v>26</v>
      </c>
      <c r="F28" s="2">
        <v>3000000000</v>
      </c>
      <c r="G28" s="3">
        <f t="shared" si="1"/>
        <v>1549370.7</v>
      </c>
      <c r="H28" s="4">
        <v>5.6043000000000003E-2</v>
      </c>
      <c r="I28" s="1">
        <v>26</v>
      </c>
      <c r="J28" s="2">
        <v>3000000000</v>
      </c>
      <c r="K28" s="3">
        <f t="shared" si="2"/>
        <v>1549370.7</v>
      </c>
      <c r="L28" s="4">
        <v>4.5246599999999998E-2</v>
      </c>
      <c r="M28" s="1">
        <v>26</v>
      </c>
      <c r="N28" s="2">
        <v>3000000000</v>
      </c>
      <c r="O28" s="3">
        <f t="shared" si="3"/>
        <v>1549370.7</v>
      </c>
      <c r="P28" s="4">
        <v>3.526E-2</v>
      </c>
      <c r="Q28" s="1">
        <v>26</v>
      </c>
      <c r="R28" s="2">
        <v>3000000000</v>
      </c>
      <c r="S28" s="3">
        <f t="shared" si="4"/>
        <v>1549370.7</v>
      </c>
      <c r="T28" s="4">
        <v>3.9859100000000001E-2</v>
      </c>
      <c r="U28" s="1">
        <v>26</v>
      </c>
      <c r="V28" s="5">
        <v>3000000000</v>
      </c>
      <c r="W28" s="6">
        <f t="shared" si="5"/>
        <v>1549370.7</v>
      </c>
      <c r="X28" s="7">
        <v>5.3853600000000001E-2</v>
      </c>
    </row>
    <row r="29" spans="2:24" ht="15" x14ac:dyDescent="0.25">
      <c r="B29" s="2">
        <v>4000000000</v>
      </c>
      <c r="C29" s="3">
        <f t="shared" si="0"/>
        <v>2065827.6</v>
      </c>
      <c r="D29" s="4">
        <v>4.27938E-2</v>
      </c>
      <c r="E29" s="1">
        <v>27</v>
      </c>
      <c r="F29" s="2">
        <v>4000000000</v>
      </c>
      <c r="G29" s="3">
        <f t="shared" si="1"/>
        <v>2065827.6</v>
      </c>
      <c r="H29" s="4">
        <v>5.2977000000000003E-2</v>
      </c>
      <c r="I29" s="1">
        <v>27</v>
      </c>
      <c r="J29" s="2">
        <v>4000000000</v>
      </c>
      <c r="K29" s="3">
        <f t="shared" si="2"/>
        <v>2065827.6</v>
      </c>
      <c r="L29" s="4">
        <v>4.27938E-2</v>
      </c>
      <c r="M29" s="1">
        <v>27</v>
      </c>
      <c r="N29" s="2">
        <v>4000000000</v>
      </c>
      <c r="O29" s="3">
        <f t="shared" si="3"/>
        <v>2065827.6</v>
      </c>
      <c r="P29" s="4">
        <v>3.3617399999999999E-2</v>
      </c>
      <c r="Q29" s="1">
        <v>27</v>
      </c>
      <c r="R29" s="2">
        <v>4000000000</v>
      </c>
      <c r="S29" s="3">
        <f t="shared" si="4"/>
        <v>2065827.6</v>
      </c>
      <c r="T29" s="4">
        <v>3.7712799999999998E-2</v>
      </c>
      <c r="U29" s="1">
        <v>27</v>
      </c>
      <c r="V29" s="5">
        <v>4000000000</v>
      </c>
      <c r="W29" s="6">
        <f t="shared" si="5"/>
        <v>2065827.6</v>
      </c>
      <c r="X29" s="7">
        <v>5.0940800000000001E-2</v>
      </c>
    </row>
    <row r="30" spans="2:24" ht="15" x14ac:dyDescent="0.25">
      <c r="B30" s="2">
        <v>5000000000</v>
      </c>
      <c r="C30" s="3">
        <f t="shared" si="0"/>
        <v>2582284.5</v>
      </c>
      <c r="D30" s="4">
        <v>4.1019800000000002E-2</v>
      </c>
      <c r="E30" s="1">
        <v>28</v>
      </c>
      <c r="F30" s="2">
        <v>5000000000</v>
      </c>
      <c r="G30" s="3">
        <f t="shared" si="1"/>
        <v>2582284.5</v>
      </c>
      <c r="H30" s="4">
        <v>5.0764999999999998E-2</v>
      </c>
      <c r="I30" s="1">
        <v>28</v>
      </c>
      <c r="J30" s="2">
        <v>5000000000</v>
      </c>
      <c r="K30" s="3">
        <f t="shared" si="2"/>
        <v>2582284.5</v>
      </c>
      <c r="L30" s="4">
        <v>4.1019800000000002E-2</v>
      </c>
      <c r="M30" s="1">
        <v>28</v>
      </c>
      <c r="N30" s="2">
        <v>5000000000</v>
      </c>
      <c r="O30" s="3">
        <f t="shared" si="3"/>
        <v>2582284.5</v>
      </c>
      <c r="P30" s="4">
        <v>3.2193800000000002E-2</v>
      </c>
      <c r="Q30" s="1">
        <v>28</v>
      </c>
      <c r="R30" s="2">
        <v>5000000000</v>
      </c>
      <c r="S30" s="3">
        <f t="shared" si="4"/>
        <v>2582284.5</v>
      </c>
      <c r="T30" s="4">
        <v>3.6114100000000003E-2</v>
      </c>
      <c r="U30" s="1">
        <v>28</v>
      </c>
      <c r="V30" s="5">
        <v>5000000000</v>
      </c>
      <c r="W30" s="6">
        <f t="shared" si="5"/>
        <v>2582284.5</v>
      </c>
      <c r="X30" s="7">
        <v>4.8794499999999998E-2</v>
      </c>
    </row>
    <row r="31" spans="2:24" ht="15" x14ac:dyDescent="0.25">
      <c r="B31" s="2" t="s">
        <v>13</v>
      </c>
      <c r="C31" s="3">
        <v>2582284.5099999998</v>
      </c>
      <c r="D31" s="4">
        <v>3.4183199999999997E-2</v>
      </c>
      <c r="E31" s="1">
        <v>29</v>
      </c>
      <c r="F31" s="2" t="s">
        <v>13</v>
      </c>
      <c r="G31" s="3">
        <v>2582284.5099999998</v>
      </c>
      <c r="H31" s="4">
        <v>4.2305000000000002E-2</v>
      </c>
      <c r="I31" s="1">
        <v>29</v>
      </c>
      <c r="J31" s="2" t="s">
        <v>13</v>
      </c>
      <c r="K31" s="3">
        <v>2582284.5099999998</v>
      </c>
      <c r="L31" s="4">
        <v>3.4183199999999997E-2</v>
      </c>
      <c r="M31" s="1">
        <v>29</v>
      </c>
      <c r="N31" s="2" t="s">
        <v>13</v>
      </c>
      <c r="O31" s="3">
        <v>2582284.5099999998</v>
      </c>
      <c r="P31" s="4">
        <v>2.68282E-2</v>
      </c>
      <c r="Q31" s="1">
        <v>29</v>
      </c>
      <c r="R31" s="2" t="s">
        <v>13</v>
      </c>
      <c r="S31" s="3">
        <v>2582284.5099999998</v>
      </c>
      <c r="T31" s="4">
        <v>3.00951E-2</v>
      </c>
      <c r="U31" s="1">
        <v>29</v>
      </c>
      <c r="V31" s="5" t="s">
        <v>13</v>
      </c>
      <c r="W31" s="6">
        <v>2582284.5099999998</v>
      </c>
      <c r="X31" s="7">
        <v>4.06621E-2</v>
      </c>
    </row>
    <row r="32" spans="2:24" ht="15" x14ac:dyDescent="0.25">
      <c r="B32" s="2"/>
      <c r="C32" s="2"/>
      <c r="F32" s="2"/>
      <c r="G32" s="2"/>
      <c r="R32" s="2"/>
    </row>
    <row r="33" spans="2:7" ht="15" x14ac:dyDescent="0.25">
      <c r="B33" s="2"/>
      <c r="C33" s="2"/>
      <c r="F33" s="2"/>
      <c r="G33" s="2"/>
    </row>
    <row r="34" spans="2:7" ht="15" x14ac:dyDescent="0.25">
      <c r="B34" s="2"/>
      <c r="C34" s="2"/>
      <c r="F34" s="2"/>
      <c r="G34" s="2"/>
    </row>
    <row r="35" spans="2:7" ht="15" x14ac:dyDescent="0.25">
      <c r="B35" s="2"/>
      <c r="C35" s="2"/>
      <c r="F35" s="2"/>
      <c r="G35" s="2"/>
    </row>
    <row r="36" spans="2:7" ht="15" x14ac:dyDescent="0.25">
      <c r="B36" s="2"/>
      <c r="C36" s="2"/>
      <c r="F36" s="2"/>
      <c r="G36" s="2"/>
    </row>
    <row r="37" spans="2:7" ht="15" x14ac:dyDescent="0.25">
      <c r="B37" s="2"/>
      <c r="C37" s="2"/>
      <c r="F37" s="2"/>
      <c r="G37" s="2"/>
    </row>
    <row r="38" spans="2:7" ht="15" x14ac:dyDescent="0.25">
      <c r="B38" s="2"/>
      <c r="C38" s="2"/>
      <c r="F38" s="2"/>
      <c r="G38" s="2"/>
    </row>
    <row r="39" spans="2:7" ht="15" x14ac:dyDescent="0.25">
      <c r="B39" s="2"/>
      <c r="C39" s="2"/>
      <c r="F39" s="2"/>
      <c r="G39" s="2"/>
    </row>
    <row r="40" spans="2:7" ht="15" x14ac:dyDescent="0.25">
      <c r="B40" s="2"/>
      <c r="C40" s="2"/>
      <c r="F40" s="2"/>
      <c r="G40" s="2"/>
    </row>
    <row r="41" spans="2:7" ht="15" x14ac:dyDescent="0.25">
      <c r="B41" s="2"/>
      <c r="C41" s="2"/>
      <c r="F41" s="2"/>
      <c r="G41" s="2"/>
    </row>
    <row r="42" spans="2:7" ht="15" x14ac:dyDescent="0.25">
      <c r="B42" s="2"/>
      <c r="C42" s="2"/>
      <c r="F42" s="2"/>
      <c r="G42" s="2"/>
    </row>
    <row r="43" spans="2:7" ht="15" x14ac:dyDescent="0.25">
      <c r="B43" s="2"/>
      <c r="C43" s="2"/>
      <c r="F43" s="2"/>
      <c r="G43" s="2"/>
    </row>
    <row r="44" spans="2:7" ht="15" x14ac:dyDescent="0.25">
      <c r="B44" s="2"/>
      <c r="C44" s="2"/>
      <c r="F44" s="2"/>
      <c r="G44" s="2"/>
    </row>
    <row r="45" spans="2:7" ht="15" x14ac:dyDescent="0.25">
      <c r="B45" s="2"/>
      <c r="C45" s="2"/>
      <c r="F45" s="2"/>
      <c r="G45" s="2"/>
    </row>
    <row r="46" spans="2:7" ht="15" x14ac:dyDescent="0.25">
      <c r="B46" s="2"/>
      <c r="C46" s="2"/>
      <c r="F46" s="2"/>
      <c r="G46" s="2"/>
    </row>
    <row r="47" spans="2:7" ht="15" x14ac:dyDescent="0.25">
      <c r="B47" s="2"/>
      <c r="C47" s="2"/>
      <c r="F47" s="2"/>
      <c r="G47" s="2"/>
    </row>
    <row r="48" spans="2:7" ht="15" x14ac:dyDescent="0.25">
      <c r="B48" s="2"/>
      <c r="C48" s="2"/>
      <c r="F48" s="2"/>
      <c r="G48" s="2"/>
    </row>
    <row r="49" spans="2:7" ht="15" x14ac:dyDescent="0.25">
      <c r="B49" s="2"/>
      <c r="C49" s="2"/>
      <c r="F49" s="2"/>
      <c r="G49" s="2"/>
    </row>
    <row r="50" spans="2:7" ht="15" x14ac:dyDescent="0.25">
      <c r="B50" s="2"/>
      <c r="C50" s="2"/>
      <c r="F50" s="2"/>
      <c r="G50" s="2"/>
    </row>
    <row r="51" spans="2:7" ht="15" x14ac:dyDescent="0.25">
      <c r="B51" s="2"/>
      <c r="C51" s="2"/>
      <c r="F51" s="2"/>
      <c r="G51" s="2"/>
    </row>
    <row r="52" spans="2:7" ht="15" x14ac:dyDescent="0.25">
      <c r="B52" s="2"/>
      <c r="C52" s="2"/>
      <c r="F52" s="2"/>
      <c r="G52" s="2"/>
    </row>
    <row r="53" spans="2:7" ht="15" x14ac:dyDescent="0.25">
      <c r="B53" s="2"/>
      <c r="C53" s="2"/>
      <c r="F53" s="2"/>
      <c r="G53" s="2"/>
    </row>
    <row r="54" spans="2:7" ht="15" x14ac:dyDescent="0.25">
      <c r="B54" s="2"/>
      <c r="C54" s="2"/>
      <c r="F54" s="2"/>
      <c r="G54" s="2"/>
    </row>
    <row r="55" spans="2:7" ht="15" x14ac:dyDescent="0.25">
      <c r="B55" s="2"/>
      <c r="C55" s="2"/>
      <c r="F55" s="2"/>
      <c r="G55" s="2"/>
    </row>
    <row r="56" spans="2:7" ht="15" x14ac:dyDescent="0.25">
      <c r="B56" s="2"/>
      <c r="C56" s="2"/>
      <c r="F56" s="2"/>
      <c r="G56" s="2"/>
    </row>
    <row r="57" spans="2:7" ht="15" x14ac:dyDescent="0.25">
      <c r="B57" s="2"/>
      <c r="C57" s="2"/>
      <c r="F57" s="2"/>
      <c r="G57" s="2"/>
    </row>
    <row r="58" spans="2:7" ht="15" x14ac:dyDescent="0.25">
      <c r="B58" s="2"/>
      <c r="C58" s="2"/>
      <c r="F58" s="2"/>
      <c r="G58" s="2"/>
    </row>
    <row r="59" spans="2:7" ht="15" x14ac:dyDescent="0.25">
      <c r="B59" s="2"/>
      <c r="C59" s="2"/>
      <c r="F59" s="2"/>
      <c r="G59" s="2"/>
    </row>
    <row r="60" spans="2:7" ht="15" x14ac:dyDescent="0.25">
      <c r="B60" s="2"/>
      <c r="C60" s="2"/>
      <c r="F60" s="2"/>
      <c r="G60" s="2"/>
    </row>
    <row r="61" spans="2:7" ht="15" x14ac:dyDescent="0.25">
      <c r="B61" s="2"/>
      <c r="C61" s="2"/>
      <c r="F61" s="2"/>
      <c r="G61" s="2"/>
    </row>
    <row r="62" spans="2:7" ht="15" x14ac:dyDescent="0.25">
      <c r="B62" s="2"/>
      <c r="C62" s="2"/>
      <c r="F62" s="2"/>
      <c r="G62" s="2"/>
    </row>
    <row r="63" spans="2:7" ht="15" x14ac:dyDescent="0.25">
      <c r="B63" s="2"/>
      <c r="C63" s="2"/>
      <c r="F63" s="2"/>
      <c r="G63" s="2"/>
    </row>
    <row r="64" spans="2:7" ht="15" x14ac:dyDescent="0.25">
      <c r="B64" s="2"/>
      <c r="C64" s="2"/>
      <c r="F64" s="2"/>
      <c r="G64" s="2"/>
    </row>
    <row r="65" spans="2:7" ht="15" x14ac:dyDescent="0.25">
      <c r="B65" s="2"/>
      <c r="C65" s="2"/>
      <c r="F65" s="2"/>
      <c r="G65" s="2"/>
    </row>
    <row r="66" spans="2:7" ht="15" x14ac:dyDescent="0.25">
      <c r="B66" s="2"/>
      <c r="C66" s="2"/>
      <c r="F66" s="2"/>
      <c r="G66" s="2"/>
    </row>
    <row r="67" spans="2:7" ht="15" x14ac:dyDescent="0.25">
      <c r="B67" s="2"/>
      <c r="C67" s="2"/>
      <c r="F67" s="2"/>
      <c r="G67" s="2"/>
    </row>
    <row r="68" spans="2:7" ht="15" x14ac:dyDescent="0.25">
      <c r="B68" s="2"/>
      <c r="C68" s="2"/>
      <c r="F68" s="2"/>
      <c r="G68" s="2"/>
    </row>
    <row r="69" spans="2:7" ht="15" x14ac:dyDescent="0.25">
      <c r="B69" s="2"/>
      <c r="C69" s="2"/>
      <c r="F69" s="2"/>
      <c r="G69" s="2"/>
    </row>
    <row r="70" spans="2:7" ht="15" x14ac:dyDescent="0.25">
      <c r="B70" s="2"/>
      <c r="C70" s="2"/>
      <c r="F70" s="2"/>
      <c r="G70" s="2"/>
    </row>
    <row r="71" spans="2:7" ht="15" x14ac:dyDescent="0.25">
      <c r="B71" s="2"/>
      <c r="C71" s="2"/>
      <c r="F71" s="2"/>
      <c r="G71" s="2"/>
    </row>
    <row r="72" spans="2:7" ht="15" x14ac:dyDescent="0.25">
      <c r="B72" s="2"/>
      <c r="C72" s="2"/>
      <c r="F72" s="2"/>
      <c r="G72" s="2"/>
    </row>
    <row r="73" spans="2:7" ht="15" x14ac:dyDescent="0.25">
      <c r="B73" s="2"/>
      <c r="C73" s="2"/>
      <c r="F73" s="2"/>
      <c r="G73" s="2"/>
    </row>
    <row r="74" spans="2:7" ht="15" x14ac:dyDescent="0.25">
      <c r="B74" s="2"/>
      <c r="C74" s="2"/>
      <c r="F74" s="2"/>
      <c r="G74" s="2"/>
    </row>
    <row r="75" spans="2:7" ht="15" x14ac:dyDescent="0.25">
      <c r="B75" s="2"/>
      <c r="C75" s="2"/>
      <c r="F75" s="2"/>
      <c r="G75" s="2"/>
    </row>
    <row r="76" spans="2:7" ht="15" x14ac:dyDescent="0.25">
      <c r="B76" s="2"/>
      <c r="C76" s="2"/>
      <c r="F76" s="2"/>
      <c r="G76" s="2"/>
    </row>
    <row r="77" spans="2:7" ht="15" x14ac:dyDescent="0.25">
      <c r="B77" s="2"/>
      <c r="C77" s="2"/>
      <c r="F77" s="2"/>
      <c r="G77" s="2"/>
    </row>
    <row r="78" spans="2:7" ht="15" x14ac:dyDescent="0.25">
      <c r="B78" s="2"/>
      <c r="C78" s="2"/>
      <c r="F78" s="2"/>
      <c r="G78" s="2"/>
    </row>
    <row r="79" spans="2:7" ht="15" x14ac:dyDescent="0.25">
      <c r="B79" s="2"/>
      <c r="C79" s="2"/>
      <c r="F79" s="2"/>
      <c r="G79" s="2"/>
    </row>
    <row r="80" spans="2:7" ht="15" x14ac:dyDescent="0.25">
      <c r="B80" s="2"/>
      <c r="C80" s="2"/>
      <c r="F80" s="2"/>
      <c r="G80" s="2"/>
    </row>
    <row r="81" spans="2:7" ht="15" x14ac:dyDescent="0.25">
      <c r="B81" s="2"/>
      <c r="C81" s="2"/>
      <c r="F81" s="2"/>
      <c r="G81" s="2"/>
    </row>
    <row r="82" spans="2:7" ht="15" x14ac:dyDescent="0.25">
      <c r="B82" s="2"/>
      <c r="C82" s="2"/>
      <c r="F82" s="2"/>
      <c r="G82" s="2"/>
    </row>
    <row r="83" spans="2:7" ht="15" x14ac:dyDescent="0.25">
      <c r="B83" s="2"/>
      <c r="C83" s="2"/>
      <c r="F83" s="2"/>
      <c r="G83" s="2"/>
    </row>
    <row r="84" spans="2:7" ht="15" x14ac:dyDescent="0.25">
      <c r="B84" s="2"/>
      <c r="C84" s="2"/>
      <c r="F84" s="2"/>
      <c r="G84" s="2"/>
    </row>
    <row r="85" spans="2:7" ht="15" x14ac:dyDescent="0.25">
      <c r="B85" s="2"/>
      <c r="C85" s="2"/>
      <c r="F85" s="2"/>
      <c r="G85" s="2"/>
    </row>
    <row r="86" spans="2:7" ht="15" x14ac:dyDescent="0.25">
      <c r="B86" s="2"/>
      <c r="C86" s="2"/>
      <c r="F86" s="2"/>
      <c r="G86" s="2"/>
    </row>
    <row r="87" spans="2:7" ht="15" x14ac:dyDescent="0.25">
      <c r="B87" s="2"/>
      <c r="C87" s="2"/>
      <c r="F87" s="2"/>
      <c r="G87" s="2"/>
    </row>
    <row r="88" spans="2:7" ht="15" x14ac:dyDescent="0.25">
      <c r="B88" s="2"/>
      <c r="C88" s="2"/>
      <c r="F88" s="2"/>
      <c r="G88" s="2"/>
    </row>
    <row r="89" spans="2:7" ht="15" x14ac:dyDescent="0.25">
      <c r="B89" s="2"/>
      <c r="C89" s="2"/>
      <c r="F89" s="2"/>
      <c r="G89" s="2"/>
    </row>
    <row r="90" spans="2:7" ht="15" x14ac:dyDescent="0.25">
      <c r="B90" s="2"/>
      <c r="C90" s="2"/>
      <c r="F90" s="2"/>
      <c r="G90" s="2"/>
    </row>
    <row r="91" spans="2:7" ht="15" x14ac:dyDescent="0.25">
      <c r="B91" s="2"/>
      <c r="C91" s="2"/>
      <c r="F91" s="2"/>
      <c r="G91" s="2"/>
    </row>
    <row r="92" spans="2:7" ht="15" x14ac:dyDescent="0.25">
      <c r="B92" s="2"/>
      <c r="C92" s="2"/>
      <c r="F92" s="2"/>
      <c r="G92" s="2"/>
    </row>
    <row r="93" spans="2:7" ht="15" x14ac:dyDescent="0.25">
      <c r="B93" s="2"/>
      <c r="C93" s="2"/>
      <c r="F93" s="2"/>
      <c r="G93" s="2"/>
    </row>
    <row r="94" spans="2:7" ht="15" x14ac:dyDescent="0.25">
      <c r="B94" s="2"/>
      <c r="C94" s="2"/>
      <c r="F94" s="2"/>
      <c r="G94" s="2"/>
    </row>
    <row r="95" spans="2:7" ht="15" x14ac:dyDescent="0.25">
      <c r="B95" s="2"/>
      <c r="C95" s="2"/>
      <c r="F95" s="2"/>
      <c r="G95" s="2"/>
    </row>
    <row r="96" spans="2:7" ht="15" x14ac:dyDescent="0.25">
      <c r="B96" s="2"/>
      <c r="C96" s="2"/>
      <c r="F96" s="2"/>
      <c r="G96" s="2"/>
    </row>
    <row r="97" spans="2:7" ht="15" x14ac:dyDescent="0.25">
      <c r="B97" s="2"/>
      <c r="C97" s="2"/>
      <c r="F97" s="2"/>
      <c r="G97" s="2"/>
    </row>
    <row r="98" spans="2:7" ht="15" x14ac:dyDescent="0.25">
      <c r="B98" s="2"/>
      <c r="C98" s="2"/>
      <c r="F98" s="2"/>
      <c r="G98" s="2"/>
    </row>
    <row r="99" spans="2:7" ht="15" x14ac:dyDescent="0.25">
      <c r="B99" s="2"/>
      <c r="C99" s="2"/>
      <c r="F99" s="2"/>
      <c r="G99" s="2"/>
    </row>
    <row r="100" spans="2:7" ht="15" x14ac:dyDescent="0.25">
      <c r="B100" s="2"/>
      <c r="C100" s="2"/>
      <c r="F100" s="2"/>
      <c r="G100" s="2"/>
    </row>
  </sheetData>
  <sheetProtection algorithmName="SHA-512" hashValue="DVIJbVSIR5wSoy7H+ksaZuUfap47GDAL2u8cj/2DsN74uzziebU1NnsJUQyqhOCSYNNoY3hJL3m3UsgknHZVew==" saltValue="A/NVn4Ts08tht6KW+Q/cdw==" spinCount="100000" sheet="1" selectLockedCells="1"/>
  <mergeCells count="12">
    <mergeCell ref="V2:W2"/>
    <mergeCell ref="B1:D1"/>
    <mergeCell ref="F1:H1"/>
    <mergeCell ref="J1:L1"/>
    <mergeCell ref="N1:P1"/>
    <mergeCell ref="R1:T1"/>
    <mergeCell ref="V1:X1"/>
    <mergeCell ref="B2:C2"/>
    <mergeCell ref="F2:G2"/>
    <mergeCell ref="J2:K2"/>
    <mergeCell ref="N2:O2"/>
    <mergeCell ref="R2:S2"/>
  </mergeCells>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B1246-7E9C-4E80-A18F-34C93956C9E6}">
  <sheetPr codeName="Foglio14"/>
  <dimension ref="A1:L122"/>
  <sheetViews>
    <sheetView workbookViewId="0">
      <selection activeCell="E11" sqref="E11"/>
    </sheetView>
  </sheetViews>
  <sheetFormatPr defaultRowHeight="12.75" x14ac:dyDescent="0.2"/>
  <cols>
    <col min="1" max="1" width="8.7109375" style="1"/>
    <col min="2" max="2" width="10.7109375" style="1" customWidth="1"/>
    <col min="3" max="3" width="12.7109375" style="1" bestFit="1" customWidth="1"/>
    <col min="4" max="4" width="13.140625" style="1" customWidth="1"/>
    <col min="5" max="6" width="8.7109375" style="1"/>
    <col min="7" max="7" width="13.140625" style="1" customWidth="1"/>
    <col min="8" max="8" width="10.140625" style="1" bestFit="1" customWidth="1"/>
    <col min="9" max="11" width="10.140625" style="1" customWidth="1"/>
    <col min="12" max="257" width="8.7109375" style="1"/>
    <col min="258" max="258" width="10.7109375" style="1" customWidth="1"/>
    <col min="259" max="259" width="12.7109375" style="1" bestFit="1" customWidth="1"/>
    <col min="260" max="260" width="13.140625" style="1" customWidth="1"/>
    <col min="261" max="262" width="8.7109375" style="1"/>
    <col min="263" max="263" width="13.140625" style="1" customWidth="1"/>
    <col min="264" max="264" width="10.140625" style="1" bestFit="1" customWidth="1"/>
    <col min="265" max="267" width="10.140625" style="1" customWidth="1"/>
    <col min="268" max="513" width="8.7109375" style="1"/>
    <col min="514" max="514" width="10.7109375" style="1" customWidth="1"/>
    <col min="515" max="515" width="12.7109375" style="1" bestFit="1" customWidth="1"/>
    <col min="516" max="516" width="13.140625" style="1" customWidth="1"/>
    <col min="517" max="518" width="8.7109375" style="1"/>
    <col min="519" max="519" width="13.140625" style="1" customWidth="1"/>
    <col min="520" max="520" width="10.140625" style="1" bestFit="1" customWidth="1"/>
    <col min="521" max="523" width="10.140625" style="1" customWidth="1"/>
    <col min="524" max="769" width="8.7109375" style="1"/>
    <col min="770" max="770" width="10.7109375" style="1" customWidth="1"/>
    <col min="771" max="771" width="12.7109375" style="1" bestFit="1" customWidth="1"/>
    <col min="772" max="772" width="13.140625" style="1" customWidth="1"/>
    <col min="773" max="774" width="8.7109375" style="1"/>
    <col min="775" max="775" width="13.140625" style="1" customWidth="1"/>
    <col min="776" max="776" width="10.140625" style="1" bestFit="1" customWidth="1"/>
    <col min="777" max="779" width="10.140625" style="1" customWidth="1"/>
    <col min="780" max="1025" width="8.7109375" style="1"/>
    <col min="1026" max="1026" width="10.7109375" style="1" customWidth="1"/>
    <col min="1027" max="1027" width="12.7109375" style="1" bestFit="1" customWidth="1"/>
    <col min="1028" max="1028" width="13.140625" style="1" customWidth="1"/>
    <col min="1029" max="1030" width="8.7109375" style="1"/>
    <col min="1031" max="1031" width="13.140625" style="1" customWidth="1"/>
    <col min="1032" max="1032" width="10.140625" style="1" bestFit="1" customWidth="1"/>
    <col min="1033" max="1035" width="10.140625" style="1" customWidth="1"/>
    <col min="1036" max="1281" width="8.7109375" style="1"/>
    <col min="1282" max="1282" width="10.7109375" style="1" customWidth="1"/>
    <col min="1283" max="1283" width="12.7109375" style="1" bestFit="1" customWidth="1"/>
    <col min="1284" max="1284" width="13.140625" style="1" customWidth="1"/>
    <col min="1285" max="1286" width="8.7109375" style="1"/>
    <col min="1287" max="1287" width="13.140625" style="1" customWidth="1"/>
    <col min="1288" max="1288" width="10.140625" style="1" bestFit="1" customWidth="1"/>
    <col min="1289" max="1291" width="10.140625" style="1" customWidth="1"/>
    <col min="1292" max="1537" width="8.7109375" style="1"/>
    <col min="1538" max="1538" width="10.7109375" style="1" customWidth="1"/>
    <col min="1539" max="1539" width="12.7109375" style="1" bestFit="1" customWidth="1"/>
    <col min="1540" max="1540" width="13.140625" style="1" customWidth="1"/>
    <col min="1541" max="1542" width="8.7109375" style="1"/>
    <col min="1543" max="1543" width="13.140625" style="1" customWidth="1"/>
    <col min="1544" max="1544" width="10.140625" style="1" bestFit="1" customWidth="1"/>
    <col min="1545" max="1547" width="10.140625" style="1" customWidth="1"/>
    <col min="1548" max="1793" width="8.7109375" style="1"/>
    <col min="1794" max="1794" width="10.7109375" style="1" customWidth="1"/>
    <col min="1795" max="1795" width="12.7109375" style="1" bestFit="1" customWidth="1"/>
    <col min="1796" max="1796" width="13.140625" style="1" customWidth="1"/>
    <col min="1797" max="1798" width="8.7109375" style="1"/>
    <col min="1799" max="1799" width="13.140625" style="1" customWidth="1"/>
    <col min="1800" max="1800" width="10.140625" style="1" bestFit="1" customWidth="1"/>
    <col min="1801" max="1803" width="10.140625" style="1" customWidth="1"/>
    <col min="1804" max="2049" width="8.7109375" style="1"/>
    <col min="2050" max="2050" width="10.7109375" style="1" customWidth="1"/>
    <col min="2051" max="2051" width="12.7109375" style="1" bestFit="1" customWidth="1"/>
    <col min="2052" max="2052" width="13.140625" style="1" customWidth="1"/>
    <col min="2053" max="2054" width="8.7109375" style="1"/>
    <col min="2055" max="2055" width="13.140625" style="1" customWidth="1"/>
    <col min="2056" max="2056" width="10.140625" style="1" bestFit="1" customWidth="1"/>
    <col min="2057" max="2059" width="10.140625" style="1" customWidth="1"/>
    <col min="2060" max="2305" width="8.7109375" style="1"/>
    <col min="2306" max="2306" width="10.7109375" style="1" customWidth="1"/>
    <col min="2307" max="2307" width="12.7109375" style="1" bestFit="1" customWidth="1"/>
    <col min="2308" max="2308" width="13.140625" style="1" customWidth="1"/>
    <col min="2309" max="2310" width="8.7109375" style="1"/>
    <col min="2311" max="2311" width="13.140625" style="1" customWidth="1"/>
    <col min="2312" max="2312" width="10.140625" style="1" bestFit="1" customWidth="1"/>
    <col min="2313" max="2315" width="10.140625" style="1" customWidth="1"/>
    <col min="2316" max="2561" width="8.7109375" style="1"/>
    <col min="2562" max="2562" width="10.7109375" style="1" customWidth="1"/>
    <col min="2563" max="2563" width="12.7109375" style="1" bestFit="1" customWidth="1"/>
    <col min="2564" max="2564" width="13.140625" style="1" customWidth="1"/>
    <col min="2565" max="2566" width="8.7109375" style="1"/>
    <col min="2567" max="2567" width="13.140625" style="1" customWidth="1"/>
    <col min="2568" max="2568" width="10.140625" style="1" bestFit="1" customWidth="1"/>
    <col min="2569" max="2571" width="10.140625" style="1" customWidth="1"/>
    <col min="2572" max="2817" width="8.7109375" style="1"/>
    <col min="2818" max="2818" width="10.7109375" style="1" customWidth="1"/>
    <col min="2819" max="2819" width="12.7109375" style="1" bestFit="1" customWidth="1"/>
    <col min="2820" max="2820" width="13.140625" style="1" customWidth="1"/>
    <col min="2821" max="2822" width="8.7109375" style="1"/>
    <col min="2823" max="2823" width="13.140625" style="1" customWidth="1"/>
    <col min="2824" max="2824" width="10.140625" style="1" bestFit="1" customWidth="1"/>
    <col min="2825" max="2827" width="10.140625" style="1" customWidth="1"/>
    <col min="2828" max="3073" width="8.7109375" style="1"/>
    <col min="3074" max="3074" width="10.7109375" style="1" customWidth="1"/>
    <col min="3075" max="3075" width="12.7109375" style="1" bestFit="1" customWidth="1"/>
    <col min="3076" max="3076" width="13.140625" style="1" customWidth="1"/>
    <col min="3077" max="3078" width="8.7109375" style="1"/>
    <col min="3079" max="3079" width="13.140625" style="1" customWidth="1"/>
    <col min="3080" max="3080" width="10.140625" style="1" bestFit="1" customWidth="1"/>
    <col min="3081" max="3083" width="10.140625" style="1" customWidth="1"/>
    <col min="3084" max="3329" width="8.7109375" style="1"/>
    <col min="3330" max="3330" width="10.7109375" style="1" customWidth="1"/>
    <col min="3331" max="3331" width="12.7109375" style="1" bestFit="1" customWidth="1"/>
    <col min="3332" max="3332" width="13.140625" style="1" customWidth="1"/>
    <col min="3333" max="3334" width="8.7109375" style="1"/>
    <col min="3335" max="3335" width="13.140625" style="1" customWidth="1"/>
    <col min="3336" max="3336" width="10.140625" style="1" bestFit="1" customWidth="1"/>
    <col min="3337" max="3339" width="10.140625" style="1" customWidth="1"/>
    <col min="3340" max="3585" width="8.7109375" style="1"/>
    <col min="3586" max="3586" width="10.7109375" style="1" customWidth="1"/>
    <col min="3587" max="3587" width="12.7109375" style="1" bestFit="1" customWidth="1"/>
    <col min="3588" max="3588" width="13.140625" style="1" customWidth="1"/>
    <col min="3589" max="3590" width="8.7109375" style="1"/>
    <col min="3591" max="3591" width="13.140625" style="1" customWidth="1"/>
    <col min="3592" max="3592" width="10.140625" style="1" bestFit="1" customWidth="1"/>
    <col min="3593" max="3595" width="10.140625" style="1" customWidth="1"/>
    <col min="3596" max="3841" width="8.7109375" style="1"/>
    <col min="3842" max="3842" width="10.7109375" style="1" customWidth="1"/>
    <col min="3843" max="3843" width="12.7109375" style="1" bestFit="1" customWidth="1"/>
    <col min="3844" max="3844" width="13.140625" style="1" customWidth="1"/>
    <col min="3845" max="3846" width="8.7109375" style="1"/>
    <col min="3847" max="3847" width="13.140625" style="1" customWidth="1"/>
    <col min="3848" max="3848" width="10.140625" style="1" bestFit="1" customWidth="1"/>
    <col min="3849" max="3851" width="10.140625" style="1" customWidth="1"/>
    <col min="3852" max="4097" width="8.7109375" style="1"/>
    <col min="4098" max="4098" width="10.7109375" style="1" customWidth="1"/>
    <col min="4099" max="4099" width="12.7109375" style="1" bestFit="1" customWidth="1"/>
    <col min="4100" max="4100" width="13.140625" style="1" customWidth="1"/>
    <col min="4101" max="4102" width="8.7109375" style="1"/>
    <col min="4103" max="4103" width="13.140625" style="1" customWidth="1"/>
    <col min="4104" max="4104" width="10.140625" style="1" bestFit="1" customWidth="1"/>
    <col min="4105" max="4107" width="10.140625" style="1" customWidth="1"/>
    <col min="4108" max="4353" width="8.7109375" style="1"/>
    <col min="4354" max="4354" width="10.7109375" style="1" customWidth="1"/>
    <col min="4355" max="4355" width="12.7109375" style="1" bestFit="1" customWidth="1"/>
    <col min="4356" max="4356" width="13.140625" style="1" customWidth="1"/>
    <col min="4357" max="4358" width="8.7109375" style="1"/>
    <col min="4359" max="4359" width="13.140625" style="1" customWidth="1"/>
    <col min="4360" max="4360" width="10.140625" style="1" bestFit="1" customWidth="1"/>
    <col min="4361" max="4363" width="10.140625" style="1" customWidth="1"/>
    <col min="4364" max="4609" width="8.7109375" style="1"/>
    <col min="4610" max="4610" width="10.7109375" style="1" customWidth="1"/>
    <col min="4611" max="4611" width="12.7109375" style="1" bestFit="1" customWidth="1"/>
    <col min="4612" max="4612" width="13.140625" style="1" customWidth="1"/>
    <col min="4613" max="4614" width="8.7109375" style="1"/>
    <col min="4615" max="4615" width="13.140625" style="1" customWidth="1"/>
    <col min="4616" max="4616" width="10.140625" style="1" bestFit="1" customWidth="1"/>
    <col min="4617" max="4619" width="10.140625" style="1" customWidth="1"/>
    <col min="4620" max="4865" width="8.7109375" style="1"/>
    <col min="4866" max="4866" width="10.7109375" style="1" customWidth="1"/>
    <col min="4867" max="4867" width="12.7109375" style="1" bestFit="1" customWidth="1"/>
    <col min="4868" max="4868" width="13.140625" style="1" customWidth="1"/>
    <col min="4869" max="4870" width="8.7109375" style="1"/>
    <col min="4871" max="4871" width="13.140625" style="1" customWidth="1"/>
    <col min="4872" max="4872" width="10.140625" style="1" bestFit="1" customWidth="1"/>
    <col min="4873" max="4875" width="10.140625" style="1" customWidth="1"/>
    <col min="4876" max="5121" width="8.7109375" style="1"/>
    <col min="5122" max="5122" width="10.7109375" style="1" customWidth="1"/>
    <col min="5123" max="5123" width="12.7109375" style="1" bestFit="1" customWidth="1"/>
    <col min="5124" max="5124" width="13.140625" style="1" customWidth="1"/>
    <col min="5125" max="5126" width="8.7109375" style="1"/>
    <col min="5127" max="5127" width="13.140625" style="1" customWidth="1"/>
    <col min="5128" max="5128" width="10.140625" style="1" bestFit="1" customWidth="1"/>
    <col min="5129" max="5131" width="10.140625" style="1" customWidth="1"/>
    <col min="5132" max="5377" width="8.7109375" style="1"/>
    <col min="5378" max="5378" width="10.7109375" style="1" customWidth="1"/>
    <col min="5379" max="5379" width="12.7109375" style="1" bestFit="1" customWidth="1"/>
    <col min="5380" max="5380" width="13.140625" style="1" customWidth="1"/>
    <col min="5381" max="5382" width="8.7109375" style="1"/>
    <col min="5383" max="5383" width="13.140625" style="1" customWidth="1"/>
    <col min="5384" max="5384" width="10.140625" style="1" bestFit="1" customWidth="1"/>
    <col min="5385" max="5387" width="10.140625" style="1" customWidth="1"/>
    <col min="5388" max="5633" width="8.7109375" style="1"/>
    <col min="5634" max="5634" width="10.7109375" style="1" customWidth="1"/>
    <col min="5635" max="5635" width="12.7109375" style="1" bestFit="1" customWidth="1"/>
    <col min="5636" max="5636" width="13.140625" style="1" customWidth="1"/>
    <col min="5637" max="5638" width="8.7109375" style="1"/>
    <col min="5639" max="5639" width="13.140625" style="1" customWidth="1"/>
    <col min="5640" max="5640" width="10.140625" style="1" bestFit="1" customWidth="1"/>
    <col min="5641" max="5643" width="10.140625" style="1" customWidth="1"/>
    <col min="5644" max="5889" width="8.7109375" style="1"/>
    <col min="5890" max="5890" width="10.7109375" style="1" customWidth="1"/>
    <col min="5891" max="5891" width="12.7109375" style="1" bestFit="1" customWidth="1"/>
    <col min="5892" max="5892" width="13.140625" style="1" customWidth="1"/>
    <col min="5893" max="5894" width="8.7109375" style="1"/>
    <col min="5895" max="5895" width="13.140625" style="1" customWidth="1"/>
    <col min="5896" max="5896" width="10.140625" style="1" bestFit="1" customWidth="1"/>
    <col min="5897" max="5899" width="10.140625" style="1" customWidth="1"/>
    <col min="5900" max="6145" width="8.7109375" style="1"/>
    <col min="6146" max="6146" width="10.7109375" style="1" customWidth="1"/>
    <col min="6147" max="6147" width="12.7109375" style="1" bestFit="1" customWidth="1"/>
    <col min="6148" max="6148" width="13.140625" style="1" customWidth="1"/>
    <col min="6149" max="6150" width="8.7109375" style="1"/>
    <col min="6151" max="6151" width="13.140625" style="1" customWidth="1"/>
    <col min="6152" max="6152" width="10.140625" style="1" bestFit="1" customWidth="1"/>
    <col min="6153" max="6155" width="10.140625" style="1" customWidth="1"/>
    <col min="6156" max="6401" width="8.7109375" style="1"/>
    <col min="6402" max="6402" width="10.7109375" style="1" customWidth="1"/>
    <col min="6403" max="6403" width="12.7109375" style="1" bestFit="1" customWidth="1"/>
    <col min="6404" max="6404" width="13.140625" style="1" customWidth="1"/>
    <col min="6405" max="6406" width="8.7109375" style="1"/>
    <col min="6407" max="6407" width="13.140625" style="1" customWidth="1"/>
    <col min="6408" max="6408" width="10.140625" style="1" bestFit="1" customWidth="1"/>
    <col min="6409" max="6411" width="10.140625" style="1" customWidth="1"/>
    <col min="6412" max="6657" width="8.7109375" style="1"/>
    <col min="6658" max="6658" width="10.7109375" style="1" customWidth="1"/>
    <col min="6659" max="6659" width="12.7109375" style="1" bestFit="1" customWidth="1"/>
    <col min="6660" max="6660" width="13.140625" style="1" customWidth="1"/>
    <col min="6661" max="6662" width="8.7109375" style="1"/>
    <col min="6663" max="6663" width="13.140625" style="1" customWidth="1"/>
    <col min="6664" max="6664" width="10.140625" style="1" bestFit="1" customWidth="1"/>
    <col min="6665" max="6667" width="10.140625" style="1" customWidth="1"/>
    <col min="6668" max="6913" width="8.7109375" style="1"/>
    <col min="6914" max="6914" width="10.7109375" style="1" customWidth="1"/>
    <col min="6915" max="6915" width="12.7109375" style="1" bestFit="1" customWidth="1"/>
    <col min="6916" max="6916" width="13.140625" style="1" customWidth="1"/>
    <col min="6917" max="6918" width="8.7109375" style="1"/>
    <col min="6919" max="6919" width="13.140625" style="1" customWidth="1"/>
    <col min="6920" max="6920" width="10.140625" style="1" bestFit="1" customWidth="1"/>
    <col min="6921" max="6923" width="10.140625" style="1" customWidth="1"/>
    <col min="6924" max="7169" width="8.7109375" style="1"/>
    <col min="7170" max="7170" width="10.7109375" style="1" customWidth="1"/>
    <col min="7171" max="7171" width="12.7109375" style="1" bestFit="1" customWidth="1"/>
    <col min="7172" max="7172" width="13.140625" style="1" customWidth="1"/>
    <col min="7173" max="7174" width="8.7109375" style="1"/>
    <col min="7175" max="7175" width="13.140625" style="1" customWidth="1"/>
    <col min="7176" max="7176" width="10.140625" style="1" bestFit="1" customWidth="1"/>
    <col min="7177" max="7179" width="10.140625" style="1" customWidth="1"/>
    <col min="7180" max="7425" width="8.7109375" style="1"/>
    <col min="7426" max="7426" width="10.7109375" style="1" customWidth="1"/>
    <col min="7427" max="7427" width="12.7109375" style="1" bestFit="1" customWidth="1"/>
    <col min="7428" max="7428" width="13.140625" style="1" customWidth="1"/>
    <col min="7429" max="7430" width="8.7109375" style="1"/>
    <col min="7431" max="7431" width="13.140625" style="1" customWidth="1"/>
    <col min="7432" max="7432" width="10.140625" style="1" bestFit="1" customWidth="1"/>
    <col min="7433" max="7435" width="10.140625" style="1" customWidth="1"/>
    <col min="7436" max="7681" width="8.7109375" style="1"/>
    <col min="7682" max="7682" width="10.7109375" style="1" customWidth="1"/>
    <col min="7683" max="7683" width="12.7109375" style="1" bestFit="1" customWidth="1"/>
    <col min="7684" max="7684" width="13.140625" style="1" customWidth="1"/>
    <col min="7685" max="7686" width="8.7109375" style="1"/>
    <col min="7687" max="7687" width="13.140625" style="1" customWidth="1"/>
    <col min="7688" max="7688" width="10.140625" style="1" bestFit="1" customWidth="1"/>
    <col min="7689" max="7691" width="10.140625" style="1" customWidth="1"/>
    <col min="7692" max="7937" width="8.7109375" style="1"/>
    <col min="7938" max="7938" width="10.7109375" style="1" customWidth="1"/>
    <col min="7939" max="7939" width="12.7109375" style="1" bestFit="1" customWidth="1"/>
    <col min="7940" max="7940" width="13.140625" style="1" customWidth="1"/>
    <col min="7941" max="7942" width="8.7109375" style="1"/>
    <col min="7943" max="7943" width="13.140625" style="1" customWidth="1"/>
    <col min="7944" max="7944" width="10.140625" style="1" bestFit="1" customWidth="1"/>
    <col min="7945" max="7947" width="10.140625" style="1" customWidth="1"/>
    <col min="7948" max="8193" width="8.7109375" style="1"/>
    <col min="8194" max="8194" width="10.7109375" style="1" customWidth="1"/>
    <col min="8195" max="8195" width="12.7109375" style="1" bestFit="1" customWidth="1"/>
    <col min="8196" max="8196" width="13.140625" style="1" customWidth="1"/>
    <col min="8197" max="8198" width="8.7109375" style="1"/>
    <col min="8199" max="8199" width="13.140625" style="1" customWidth="1"/>
    <col min="8200" max="8200" width="10.140625" style="1" bestFit="1" customWidth="1"/>
    <col min="8201" max="8203" width="10.140625" style="1" customWidth="1"/>
    <col min="8204" max="8449" width="8.7109375" style="1"/>
    <col min="8450" max="8450" width="10.7109375" style="1" customWidth="1"/>
    <col min="8451" max="8451" width="12.7109375" style="1" bestFit="1" customWidth="1"/>
    <col min="8452" max="8452" width="13.140625" style="1" customWidth="1"/>
    <col min="8453" max="8454" width="8.7109375" style="1"/>
    <col min="8455" max="8455" width="13.140625" style="1" customWidth="1"/>
    <col min="8456" max="8456" width="10.140625" style="1" bestFit="1" customWidth="1"/>
    <col min="8457" max="8459" width="10.140625" style="1" customWidth="1"/>
    <col min="8460" max="8705" width="8.7109375" style="1"/>
    <col min="8706" max="8706" width="10.7109375" style="1" customWidth="1"/>
    <col min="8707" max="8707" width="12.7109375" style="1" bestFit="1" customWidth="1"/>
    <col min="8708" max="8708" width="13.140625" style="1" customWidth="1"/>
    <col min="8709" max="8710" width="8.7109375" style="1"/>
    <col min="8711" max="8711" width="13.140625" style="1" customWidth="1"/>
    <col min="8712" max="8712" width="10.140625" style="1" bestFit="1" customWidth="1"/>
    <col min="8713" max="8715" width="10.140625" style="1" customWidth="1"/>
    <col min="8716" max="8961" width="8.7109375" style="1"/>
    <col min="8962" max="8962" width="10.7109375" style="1" customWidth="1"/>
    <col min="8963" max="8963" width="12.7109375" style="1" bestFit="1" customWidth="1"/>
    <col min="8964" max="8964" width="13.140625" style="1" customWidth="1"/>
    <col min="8965" max="8966" width="8.7109375" style="1"/>
    <col min="8967" max="8967" width="13.140625" style="1" customWidth="1"/>
    <col min="8968" max="8968" width="10.140625" style="1" bestFit="1" customWidth="1"/>
    <col min="8969" max="8971" width="10.140625" style="1" customWidth="1"/>
    <col min="8972" max="9217" width="8.7109375" style="1"/>
    <col min="9218" max="9218" width="10.7109375" style="1" customWidth="1"/>
    <col min="9219" max="9219" width="12.7109375" style="1" bestFit="1" customWidth="1"/>
    <col min="9220" max="9220" width="13.140625" style="1" customWidth="1"/>
    <col min="9221" max="9222" width="8.7109375" style="1"/>
    <col min="9223" max="9223" width="13.140625" style="1" customWidth="1"/>
    <col min="9224" max="9224" width="10.140625" style="1" bestFit="1" customWidth="1"/>
    <col min="9225" max="9227" width="10.140625" style="1" customWidth="1"/>
    <col min="9228" max="9473" width="8.7109375" style="1"/>
    <col min="9474" max="9474" width="10.7109375" style="1" customWidth="1"/>
    <col min="9475" max="9475" width="12.7109375" style="1" bestFit="1" customWidth="1"/>
    <col min="9476" max="9476" width="13.140625" style="1" customWidth="1"/>
    <col min="9477" max="9478" width="8.7109375" style="1"/>
    <col min="9479" max="9479" width="13.140625" style="1" customWidth="1"/>
    <col min="9480" max="9480" width="10.140625" style="1" bestFit="1" customWidth="1"/>
    <col min="9481" max="9483" width="10.140625" style="1" customWidth="1"/>
    <col min="9484" max="9729" width="8.7109375" style="1"/>
    <col min="9730" max="9730" width="10.7109375" style="1" customWidth="1"/>
    <col min="9731" max="9731" width="12.7109375" style="1" bestFit="1" customWidth="1"/>
    <col min="9732" max="9732" width="13.140625" style="1" customWidth="1"/>
    <col min="9733" max="9734" width="8.7109375" style="1"/>
    <col min="9735" max="9735" width="13.140625" style="1" customWidth="1"/>
    <col min="9736" max="9736" width="10.140625" style="1" bestFit="1" customWidth="1"/>
    <col min="9737" max="9739" width="10.140625" style="1" customWidth="1"/>
    <col min="9740" max="9985" width="8.7109375" style="1"/>
    <col min="9986" max="9986" width="10.7109375" style="1" customWidth="1"/>
    <col min="9987" max="9987" width="12.7109375" style="1" bestFit="1" customWidth="1"/>
    <col min="9988" max="9988" width="13.140625" style="1" customWidth="1"/>
    <col min="9989" max="9990" width="8.7109375" style="1"/>
    <col min="9991" max="9991" width="13.140625" style="1" customWidth="1"/>
    <col min="9992" max="9992" width="10.140625" style="1" bestFit="1" customWidth="1"/>
    <col min="9993" max="9995" width="10.140625" style="1" customWidth="1"/>
    <col min="9996" max="10241" width="8.7109375" style="1"/>
    <col min="10242" max="10242" width="10.7109375" style="1" customWidth="1"/>
    <col min="10243" max="10243" width="12.7109375" style="1" bestFit="1" customWidth="1"/>
    <col min="10244" max="10244" width="13.140625" style="1" customWidth="1"/>
    <col min="10245" max="10246" width="8.7109375" style="1"/>
    <col min="10247" max="10247" width="13.140625" style="1" customWidth="1"/>
    <col min="10248" max="10248" width="10.140625" style="1" bestFit="1" customWidth="1"/>
    <col min="10249" max="10251" width="10.140625" style="1" customWidth="1"/>
    <col min="10252" max="10497" width="8.7109375" style="1"/>
    <col min="10498" max="10498" width="10.7109375" style="1" customWidth="1"/>
    <col min="10499" max="10499" width="12.7109375" style="1" bestFit="1" customWidth="1"/>
    <col min="10500" max="10500" width="13.140625" style="1" customWidth="1"/>
    <col min="10501" max="10502" width="8.7109375" style="1"/>
    <col min="10503" max="10503" width="13.140625" style="1" customWidth="1"/>
    <col min="10504" max="10504" width="10.140625" style="1" bestFit="1" customWidth="1"/>
    <col min="10505" max="10507" width="10.140625" style="1" customWidth="1"/>
    <col min="10508" max="10753" width="8.7109375" style="1"/>
    <col min="10754" max="10754" width="10.7109375" style="1" customWidth="1"/>
    <col min="10755" max="10755" width="12.7109375" style="1" bestFit="1" customWidth="1"/>
    <col min="10756" max="10756" width="13.140625" style="1" customWidth="1"/>
    <col min="10757" max="10758" width="8.7109375" style="1"/>
    <col min="10759" max="10759" width="13.140625" style="1" customWidth="1"/>
    <col min="10760" max="10760" width="10.140625" style="1" bestFit="1" customWidth="1"/>
    <col min="10761" max="10763" width="10.140625" style="1" customWidth="1"/>
    <col min="10764" max="11009" width="8.7109375" style="1"/>
    <col min="11010" max="11010" width="10.7109375" style="1" customWidth="1"/>
    <col min="11011" max="11011" width="12.7109375" style="1" bestFit="1" customWidth="1"/>
    <col min="11012" max="11012" width="13.140625" style="1" customWidth="1"/>
    <col min="11013" max="11014" width="8.7109375" style="1"/>
    <col min="11015" max="11015" width="13.140625" style="1" customWidth="1"/>
    <col min="11016" max="11016" width="10.140625" style="1" bestFit="1" customWidth="1"/>
    <col min="11017" max="11019" width="10.140625" style="1" customWidth="1"/>
    <col min="11020" max="11265" width="8.7109375" style="1"/>
    <col min="11266" max="11266" width="10.7109375" style="1" customWidth="1"/>
    <col min="11267" max="11267" width="12.7109375" style="1" bestFit="1" customWidth="1"/>
    <col min="11268" max="11268" width="13.140625" style="1" customWidth="1"/>
    <col min="11269" max="11270" width="8.7109375" style="1"/>
    <col min="11271" max="11271" width="13.140625" style="1" customWidth="1"/>
    <col min="11272" max="11272" width="10.140625" style="1" bestFit="1" customWidth="1"/>
    <col min="11273" max="11275" width="10.140625" style="1" customWidth="1"/>
    <col min="11276" max="11521" width="8.7109375" style="1"/>
    <col min="11522" max="11522" width="10.7109375" style="1" customWidth="1"/>
    <col min="11523" max="11523" width="12.7109375" style="1" bestFit="1" customWidth="1"/>
    <col min="11524" max="11524" width="13.140625" style="1" customWidth="1"/>
    <col min="11525" max="11526" width="8.7109375" style="1"/>
    <col min="11527" max="11527" width="13.140625" style="1" customWidth="1"/>
    <col min="11528" max="11528" width="10.140625" style="1" bestFit="1" customWidth="1"/>
    <col min="11529" max="11531" width="10.140625" style="1" customWidth="1"/>
    <col min="11532" max="11777" width="8.7109375" style="1"/>
    <col min="11778" max="11778" width="10.7109375" style="1" customWidth="1"/>
    <col min="11779" max="11779" width="12.7109375" style="1" bestFit="1" customWidth="1"/>
    <col min="11780" max="11780" width="13.140625" style="1" customWidth="1"/>
    <col min="11781" max="11782" width="8.7109375" style="1"/>
    <col min="11783" max="11783" width="13.140625" style="1" customWidth="1"/>
    <col min="11784" max="11784" width="10.140625" style="1" bestFit="1" customWidth="1"/>
    <col min="11785" max="11787" width="10.140625" style="1" customWidth="1"/>
    <col min="11788" max="12033" width="8.7109375" style="1"/>
    <col min="12034" max="12034" width="10.7109375" style="1" customWidth="1"/>
    <col min="12035" max="12035" width="12.7109375" style="1" bestFit="1" customWidth="1"/>
    <col min="12036" max="12036" width="13.140625" style="1" customWidth="1"/>
    <col min="12037" max="12038" width="8.7109375" style="1"/>
    <col min="12039" max="12039" width="13.140625" style="1" customWidth="1"/>
    <col min="12040" max="12040" width="10.140625" style="1" bestFit="1" customWidth="1"/>
    <col min="12041" max="12043" width="10.140625" style="1" customWidth="1"/>
    <col min="12044" max="12289" width="8.7109375" style="1"/>
    <col min="12290" max="12290" width="10.7109375" style="1" customWidth="1"/>
    <col min="12291" max="12291" width="12.7109375" style="1" bestFit="1" customWidth="1"/>
    <col min="12292" max="12292" width="13.140625" style="1" customWidth="1"/>
    <col min="12293" max="12294" width="8.7109375" style="1"/>
    <col min="12295" max="12295" width="13.140625" style="1" customWidth="1"/>
    <col min="12296" max="12296" width="10.140625" style="1" bestFit="1" customWidth="1"/>
    <col min="12297" max="12299" width="10.140625" style="1" customWidth="1"/>
    <col min="12300" max="12545" width="8.7109375" style="1"/>
    <col min="12546" max="12546" width="10.7109375" style="1" customWidth="1"/>
    <col min="12547" max="12547" width="12.7109375" style="1" bestFit="1" customWidth="1"/>
    <col min="12548" max="12548" width="13.140625" style="1" customWidth="1"/>
    <col min="12549" max="12550" width="8.7109375" style="1"/>
    <col min="12551" max="12551" width="13.140625" style="1" customWidth="1"/>
    <col min="12552" max="12552" width="10.140625" style="1" bestFit="1" customWidth="1"/>
    <col min="12553" max="12555" width="10.140625" style="1" customWidth="1"/>
    <col min="12556" max="12801" width="8.7109375" style="1"/>
    <col min="12802" max="12802" width="10.7109375" style="1" customWidth="1"/>
    <col min="12803" max="12803" width="12.7109375" style="1" bestFit="1" customWidth="1"/>
    <col min="12804" max="12804" width="13.140625" style="1" customWidth="1"/>
    <col min="12805" max="12806" width="8.7109375" style="1"/>
    <col min="12807" max="12807" width="13.140625" style="1" customWidth="1"/>
    <col min="12808" max="12808" width="10.140625" style="1" bestFit="1" customWidth="1"/>
    <col min="12809" max="12811" width="10.140625" style="1" customWidth="1"/>
    <col min="12812" max="13057" width="8.7109375" style="1"/>
    <col min="13058" max="13058" width="10.7109375" style="1" customWidth="1"/>
    <col min="13059" max="13059" width="12.7109375" style="1" bestFit="1" customWidth="1"/>
    <col min="13060" max="13060" width="13.140625" style="1" customWidth="1"/>
    <col min="13061" max="13062" width="8.7109375" style="1"/>
    <col min="13063" max="13063" width="13.140625" style="1" customWidth="1"/>
    <col min="13064" max="13064" width="10.140625" style="1" bestFit="1" customWidth="1"/>
    <col min="13065" max="13067" width="10.140625" style="1" customWidth="1"/>
    <col min="13068" max="13313" width="8.7109375" style="1"/>
    <col min="13314" max="13314" width="10.7109375" style="1" customWidth="1"/>
    <col min="13315" max="13315" width="12.7109375" style="1" bestFit="1" customWidth="1"/>
    <col min="13316" max="13316" width="13.140625" style="1" customWidth="1"/>
    <col min="13317" max="13318" width="8.7109375" style="1"/>
    <col min="13319" max="13319" width="13.140625" style="1" customWidth="1"/>
    <col min="13320" max="13320" width="10.140625" style="1" bestFit="1" customWidth="1"/>
    <col min="13321" max="13323" width="10.140625" style="1" customWidth="1"/>
    <col min="13324" max="13569" width="8.7109375" style="1"/>
    <col min="13570" max="13570" width="10.7109375" style="1" customWidth="1"/>
    <col min="13571" max="13571" width="12.7109375" style="1" bestFit="1" customWidth="1"/>
    <col min="13572" max="13572" width="13.140625" style="1" customWidth="1"/>
    <col min="13573" max="13574" width="8.7109375" style="1"/>
    <col min="13575" max="13575" width="13.140625" style="1" customWidth="1"/>
    <col min="13576" max="13576" width="10.140625" style="1" bestFit="1" customWidth="1"/>
    <col min="13577" max="13579" width="10.140625" style="1" customWidth="1"/>
    <col min="13580" max="13825" width="8.7109375" style="1"/>
    <col min="13826" max="13826" width="10.7109375" style="1" customWidth="1"/>
    <col min="13827" max="13827" width="12.7109375" style="1" bestFit="1" customWidth="1"/>
    <col min="13828" max="13828" width="13.140625" style="1" customWidth="1"/>
    <col min="13829" max="13830" width="8.7109375" style="1"/>
    <col min="13831" max="13831" width="13.140625" style="1" customWidth="1"/>
    <col min="13832" max="13832" width="10.140625" style="1" bestFit="1" customWidth="1"/>
    <col min="13833" max="13835" width="10.140625" style="1" customWidth="1"/>
    <col min="13836" max="14081" width="8.7109375" style="1"/>
    <col min="14082" max="14082" width="10.7109375" style="1" customWidth="1"/>
    <col min="14083" max="14083" width="12.7109375" style="1" bestFit="1" customWidth="1"/>
    <col min="14084" max="14084" width="13.140625" style="1" customWidth="1"/>
    <col min="14085" max="14086" width="8.7109375" style="1"/>
    <col min="14087" max="14087" width="13.140625" style="1" customWidth="1"/>
    <col min="14088" max="14088" width="10.140625" style="1" bestFit="1" customWidth="1"/>
    <col min="14089" max="14091" width="10.140625" style="1" customWidth="1"/>
    <col min="14092" max="14337" width="8.7109375" style="1"/>
    <col min="14338" max="14338" width="10.7109375" style="1" customWidth="1"/>
    <col min="14339" max="14339" width="12.7109375" style="1" bestFit="1" customWidth="1"/>
    <col min="14340" max="14340" width="13.140625" style="1" customWidth="1"/>
    <col min="14341" max="14342" width="8.7109375" style="1"/>
    <col min="14343" max="14343" width="13.140625" style="1" customWidth="1"/>
    <col min="14344" max="14344" width="10.140625" style="1" bestFit="1" customWidth="1"/>
    <col min="14345" max="14347" width="10.140625" style="1" customWidth="1"/>
    <col min="14348" max="14593" width="8.7109375" style="1"/>
    <col min="14594" max="14594" width="10.7109375" style="1" customWidth="1"/>
    <col min="14595" max="14595" width="12.7109375" style="1" bestFit="1" customWidth="1"/>
    <col min="14596" max="14596" width="13.140625" style="1" customWidth="1"/>
    <col min="14597" max="14598" width="8.7109375" style="1"/>
    <col min="14599" max="14599" width="13.140625" style="1" customWidth="1"/>
    <col min="14600" max="14600" width="10.140625" style="1" bestFit="1" customWidth="1"/>
    <col min="14601" max="14603" width="10.140625" style="1" customWidth="1"/>
    <col min="14604" max="14849" width="8.7109375" style="1"/>
    <col min="14850" max="14850" width="10.7109375" style="1" customWidth="1"/>
    <col min="14851" max="14851" width="12.7109375" style="1" bestFit="1" customWidth="1"/>
    <col min="14852" max="14852" width="13.140625" style="1" customWidth="1"/>
    <col min="14853" max="14854" width="8.7109375" style="1"/>
    <col min="14855" max="14855" width="13.140625" style="1" customWidth="1"/>
    <col min="14856" max="14856" width="10.140625" style="1" bestFit="1" customWidth="1"/>
    <col min="14857" max="14859" width="10.140625" style="1" customWidth="1"/>
    <col min="14860" max="15105" width="8.7109375" style="1"/>
    <col min="15106" max="15106" width="10.7109375" style="1" customWidth="1"/>
    <col min="15107" max="15107" width="12.7109375" style="1" bestFit="1" customWidth="1"/>
    <col min="15108" max="15108" width="13.140625" style="1" customWidth="1"/>
    <col min="15109" max="15110" width="8.7109375" style="1"/>
    <col min="15111" max="15111" width="13.140625" style="1" customWidth="1"/>
    <col min="15112" max="15112" width="10.140625" style="1" bestFit="1" customWidth="1"/>
    <col min="15113" max="15115" width="10.140625" style="1" customWidth="1"/>
    <col min="15116" max="15361" width="8.7109375" style="1"/>
    <col min="15362" max="15362" width="10.7109375" style="1" customWidth="1"/>
    <col min="15363" max="15363" width="12.7109375" style="1" bestFit="1" customWidth="1"/>
    <col min="15364" max="15364" width="13.140625" style="1" customWidth="1"/>
    <col min="15365" max="15366" width="8.7109375" style="1"/>
    <col min="15367" max="15367" width="13.140625" style="1" customWidth="1"/>
    <col min="15368" max="15368" width="10.140625" style="1" bestFit="1" customWidth="1"/>
    <col min="15369" max="15371" width="10.140625" style="1" customWidth="1"/>
    <col min="15372" max="15617" width="8.7109375" style="1"/>
    <col min="15618" max="15618" width="10.7109375" style="1" customWidth="1"/>
    <col min="15619" max="15619" width="12.7109375" style="1" bestFit="1" customWidth="1"/>
    <col min="15620" max="15620" width="13.140625" style="1" customWidth="1"/>
    <col min="15621" max="15622" width="8.7109375" style="1"/>
    <col min="15623" max="15623" width="13.140625" style="1" customWidth="1"/>
    <col min="15624" max="15624" width="10.140625" style="1" bestFit="1" customWidth="1"/>
    <col min="15625" max="15627" width="10.140625" style="1" customWidth="1"/>
    <col min="15628" max="15873" width="8.7109375" style="1"/>
    <col min="15874" max="15874" width="10.7109375" style="1" customWidth="1"/>
    <col min="15875" max="15875" width="12.7109375" style="1" bestFit="1" customWidth="1"/>
    <col min="15876" max="15876" width="13.140625" style="1" customWidth="1"/>
    <col min="15877" max="15878" width="8.7109375" style="1"/>
    <col min="15879" max="15879" width="13.140625" style="1" customWidth="1"/>
    <col min="15880" max="15880" width="10.140625" style="1" bestFit="1" customWidth="1"/>
    <col min="15881" max="15883" width="10.140625" style="1" customWidth="1"/>
    <col min="15884" max="16129" width="8.7109375" style="1"/>
    <col min="16130" max="16130" width="10.7109375" style="1" customWidth="1"/>
    <col min="16131" max="16131" width="12.7109375" style="1" bestFit="1" customWidth="1"/>
    <col min="16132" max="16132" width="13.140625" style="1" customWidth="1"/>
    <col min="16133" max="16134" width="8.7109375" style="1"/>
    <col min="16135" max="16135" width="13.140625" style="1" customWidth="1"/>
    <col min="16136" max="16136" width="10.140625" style="1" bestFit="1" customWidth="1"/>
    <col min="16137" max="16139" width="10.140625" style="1" customWidth="1"/>
    <col min="16140" max="16384" width="8.7109375" style="1"/>
  </cols>
  <sheetData>
    <row r="1" spans="1:12" x14ac:dyDescent="0.2">
      <c r="A1" s="8" t="s">
        <v>44</v>
      </c>
      <c r="J1" s="1" t="b">
        <f>AND($C$6&lt;='Prog. - D.L.'!C4,$C$6&gt;'Prog. - D.L.'!C3)</f>
        <v>0</v>
      </c>
      <c r="K1" s="1">
        <f>IF(J1=FALSE,0,1)</f>
        <v>0</v>
      </c>
      <c r="L1" s="1">
        <v>1</v>
      </c>
    </row>
    <row r="2" spans="1:12" x14ac:dyDescent="0.2">
      <c r="J2" s="1" t="b">
        <f>AND($C$6&lt;='Prog. - D.L.'!C5,$C$6&gt;'Prog. - D.L.'!C4)</f>
        <v>0</v>
      </c>
      <c r="K2" s="1">
        <f t="shared" ref="K2:K29" si="0">IF(J2=FALSE,0,1)</f>
        <v>0</v>
      </c>
      <c r="L2" s="1">
        <v>2</v>
      </c>
    </row>
    <row r="3" spans="1:12" x14ac:dyDescent="0.2">
      <c r="J3" s="1" t="b">
        <f>AND($C$6&lt;='Prog. - D.L.'!C6,$C$6&gt;'Prog. - D.L.'!C5)</f>
        <v>0</v>
      </c>
      <c r="K3" s="1">
        <f t="shared" si="0"/>
        <v>0</v>
      </c>
      <c r="L3" s="1">
        <v>3</v>
      </c>
    </row>
    <row r="4" spans="1:12" x14ac:dyDescent="0.2">
      <c r="J4" s="1" t="b">
        <f>AND($C$6&lt;='Prog. - D.L.'!C7,$C$6&gt;'Prog. - D.L.'!C6)</f>
        <v>0</v>
      </c>
      <c r="K4" s="1">
        <f t="shared" si="0"/>
        <v>0</v>
      </c>
      <c r="L4" s="1">
        <v>4</v>
      </c>
    </row>
    <row r="5" spans="1:12" x14ac:dyDescent="0.2">
      <c r="J5" s="1" t="b">
        <f>AND($C$6&lt;='Prog. - D.L.'!C8,$C$6&gt;'Prog. - D.L.'!C7)</f>
        <v>0</v>
      </c>
      <c r="K5" s="1">
        <f t="shared" si="0"/>
        <v>0</v>
      </c>
      <c r="L5" s="1">
        <v>5</v>
      </c>
    </row>
    <row r="6" spans="1:12" ht="15" x14ac:dyDescent="0.25">
      <c r="B6" s="1" t="s">
        <v>14</v>
      </c>
      <c r="C6" s="3">
        <f>Calcolo!H22</f>
        <v>0</v>
      </c>
      <c r="J6" s="1" t="b">
        <f>AND($C$6&lt;='Prog. - D.L.'!C9,$C$6&gt;'Prog. - D.L.'!C8)</f>
        <v>0</v>
      </c>
      <c r="K6" s="1">
        <f t="shared" si="0"/>
        <v>0</v>
      </c>
      <c r="L6" s="1">
        <v>6</v>
      </c>
    </row>
    <row r="7" spans="1:12" x14ac:dyDescent="0.2">
      <c r="J7" s="1" t="b">
        <f>AND($C$6&lt;='Prog. - D.L.'!C10,$C$6&gt;'Prog. - D.L.'!C9)</f>
        <v>0</v>
      </c>
      <c r="K7" s="1">
        <f t="shared" si="0"/>
        <v>0</v>
      </c>
      <c r="L7" s="1">
        <v>7</v>
      </c>
    </row>
    <row r="8" spans="1:12" x14ac:dyDescent="0.2">
      <c r="B8" s="1" t="s">
        <v>15</v>
      </c>
      <c r="J8" s="1" t="b">
        <f>AND($C$6&lt;='Prog. - D.L.'!C11,$C$6&gt;'Prog. - D.L.'!C10)</f>
        <v>0</v>
      </c>
      <c r="K8" s="1">
        <f t="shared" si="0"/>
        <v>0</v>
      </c>
      <c r="L8" s="1">
        <v>8</v>
      </c>
    </row>
    <row r="9" spans="1:12" ht="15" x14ac:dyDescent="0.25">
      <c r="C9" s="1" t="s">
        <v>16</v>
      </c>
      <c r="D9" s="3" t="e">
        <f>G9</f>
        <v>#N/A</v>
      </c>
      <c r="G9" s="3" t="e">
        <f>INDEX('Prog. - D.L.'!C3:D31,H9,1)</f>
        <v>#N/A</v>
      </c>
      <c r="H9" s="1" t="e">
        <f>H11</f>
        <v>#N/A</v>
      </c>
      <c r="I9" s="9"/>
      <c r="J9" s="1" t="b">
        <f>AND($C$6&lt;='Prog. - D.L.'!C12,$C$6&gt;'Prog. - D.L.'!C11)</f>
        <v>0</v>
      </c>
      <c r="K9" s="1">
        <f t="shared" si="0"/>
        <v>0</v>
      </c>
      <c r="L9" s="1">
        <v>9</v>
      </c>
    </row>
    <row r="10" spans="1:12" ht="15" x14ac:dyDescent="0.25">
      <c r="C10" s="1" t="s">
        <v>17</v>
      </c>
      <c r="D10" s="3" t="e">
        <f>G10</f>
        <v>#N/A</v>
      </c>
      <c r="G10" s="3" t="e">
        <f>INDEX('Prog. - D.L.'!C3:D31,H10,1)</f>
        <v>#N/A</v>
      </c>
      <c r="H10" s="1" t="e">
        <f>H12</f>
        <v>#N/A</v>
      </c>
      <c r="J10" s="1" t="b">
        <f>AND($C$6&lt;='Prog. - D.L.'!C13,$C$6&gt;'Prog. - D.L.'!C12)</f>
        <v>0</v>
      </c>
      <c r="K10" s="1">
        <f t="shared" si="0"/>
        <v>0</v>
      </c>
      <c r="L10" s="1">
        <v>10</v>
      </c>
    </row>
    <row r="11" spans="1:12" ht="15" x14ac:dyDescent="0.25">
      <c r="C11" s="1" t="s">
        <v>18</v>
      </c>
      <c r="D11" s="4" t="e">
        <f>G11</f>
        <v>#N/A</v>
      </c>
      <c r="G11" s="4" t="e">
        <f>INDEX('Prog. - D.L.'!C3:D31,H11,2)</f>
        <v>#N/A</v>
      </c>
      <c r="H11" s="1" t="e">
        <f>VLOOKUP(1,K1:L29,2,FALSE)</f>
        <v>#N/A</v>
      </c>
      <c r="J11" s="1" t="b">
        <f>AND($C$6&lt;='Prog. - D.L.'!C14,$C$6&gt;'Prog. - D.L.'!C13)</f>
        <v>0</v>
      </c>
      <c r="K11" s="1">
        <f t="shared" si="0"/>
        <v>0</v>
      </c>
      <c r="L11" s="1">
        <v>11</v>
      </c>
    </row>
    <row r="12" spans="1:12" ht="15" x14ac:dyDescent="0.25">
      <c r="C12" s="1" t="s">
        <v>19</v>
      </c>
      <c r="D12" s="4" t="e">
        <f>G12</f>
        <v>#N/A</v>
      </c>
      <c r="G12" s="4" t="e">
        <f>INDEX('Prog. - D.L.'!C3:D31,H12,2)</f>
        <v>#N/A</v>
      </c>
      <c r="H12" s="1" t="e">
        <f>H11+1</f>
        <v>#N/A</v>
      </c>
      <c r="J12" s="1" t="b">
        <f>AND($C$6&lt;='Prog. - D.L.'!C15,$C$6&gt;'Prog. - D.L.'!C14)</f>
        <v>0</v>
      </c>
      <c r="K12" s="1">
        <f t="shared" si="0"/>
        <v>0</v>
      </c>
      <c r="L12" s="1">
        <v>12</v>
      </c>
    </row>
    <row r="13" spans="1:12" ht="15" x14ac:dyDescent="0.25">
      <c r="B13" s="1" t="s">
        <v>20</v>
      </c>
      <c r="D13" s="4">
        <f>IF(C6&lt;129.12,0.3096745,IF(C6&gt;2582284.5,0.0410198,ROUND(D12+(D11-D12)*(D10-C6)/(D10-D9),7)))</f>
        <v>0.30967450000000002</v>
      </c>
      <c r="J13" s="1" t="b">
        <f>AND($C$6&lt;='Prog. - D.L.'!C16,$C$6&gt;'Prog. - D.L.'!C15)</f>
        <v>0</v>
      </c>
      <c r="K13" s="1">
        <f t="shared" si="0"/>
        <v>0</v>
      </c>
      <c r="L13" s="1">
        <v>13</v>
      </c>
    </row>
    <row r="14" spans="1:12" x14ac:dyDescent="0.2">
      <c r="F14" s="1" t="s">
        <v>21</v>
      </c>
      <c r="J14" s="1" t="b">
        <f>AND($C$6&lt;='Prog. - D.L.'!C17,$C$6&gt;'Prog. - D.L.'!C16)</f>
        <v>0</v>
      </c>
      <c r="K14" s="1">
        <f t="shared" si="0"/>
        <v>0</v>
      </c>
      <c r="L14" s="1">
        <v>14</v>
      </c>
    </row>
    <row r="15" spans="1:12" x14ac:dyDescent="0.2">
      <c r="J15" s="1" t="b">
        <f>AND($C$6&lt;='Prog. - D.L.'!C18,$C$6&gt;'Prog. - D.L.'!C17)</f>
        <v>0</v>
      </c>
      <c r="K15" s="1">
        <f t="shared" si="0"/>
        <v>0</v>
      </c>
      <c r="L15" s="1">
        <v>15</v>
      </c>
    </row>
    <row r="16" spans="1:12" x14ac:dyDescent="0.2">
      <c r="J16" s="1" t="b">
        <f>AND($C$6&lt;='Prog. - D.L.'!C19,$C$6&gt;'Prog. - D.L.'!C18)</f>
        <v>0</v>
      </c>
      <c r="K16" s="1">
        <f t="shared" si="0"/>
        <v>0</v>
      </c>
      <c r="L16" s="1">
        <v>16</v>
      </c>
    </row>
    <row r="17" spans="1:12" x14ac:dyDescent="0.2">
      <c r="J17" s="1" t="b">
        <f>AND($C$6&lt;='Prog. - D.L.'!C20,$C$6&gt;'Prog. - D.L.'!C19)</f>
        <v>0</v>
      </c>
      <c r="K17" s="1">
        <f t="shared" si="0"/>
        <v>0</v>
      </c>
      <c r="L17" s="1">
        <v>17</v>
      </c>
    </row>
    <row r="18" spans="1:12" x14ac:dyDescent="0.2">
      <c r="J18" s="1" t="b">
        <f>AND($C$6&lt;='Prog. - D.L.'!C21,$C$6&gt;'Prog. - D.L.'!C20)</f>
        <v>0</v>
      </c>
      <c r="K18" s="1">
        <f t="shared" si="0"/>
        <v>0</v>
      </c>
      <c r="L18" s="1">
        <v>18</v>
      </c>
    </row>
    <row r="19" spans="1:12" x14ac:dyDescent="0.2">
      <c r="J19" s="1" t="b">
        <f>AND($C$6&lt;='Prog. - D.L.'!C22,$C$6&gt;'Prog. - D.L.'!C21)</f>
        <v>0</v>
      </c>
      <c r="K19" s="1">
        <f t="shared" si="0"/>
        <v>0</v>
      </c>
      <c r="L19" s="1">
        <v>19</v>
      </c>
    </row>
    <row r="20" spans="1:12" x14ac:dyDescent="0.2">
      <c r="J20" s="1" t="b">
        <f>AND($C$6&lt;='Prog. - D.L.'!C23,$C$6&gt;'Prog. - D.L.'!C22)</f>
        <v>0</v>
      </c>
      <c r="K20" s="1">
        <f t="shared" si="0"/>
        <v>0</v>
      </c>
      <c r="L20" s="1">
        <v>20</v>
      </c>
    </row>
    <row r="21" spans="1:12" x14ac:dyDescent="0.2">
      <c r="J21" s="1" t="b">
        <f>AND($C$6&lt;='Prog. - D.L.'!C24,$C$6&gt;'Prog. - D.L.'!C23)</f>
        <v>0</v>
      </c>
      <c r="K21" s="1">
        <f t="shared" si="0"/>
        <v>0</v>
      </c>
      <c r="L21" s="1">
        <v>21</v>
      </c>
    </row>
    <row r="22" spans="1:12" x14ac:dyDescent="0.2">
      <c r="J22" s="1" t="b">
        <f>AND($C$6&lt;='Prog. - D.L.'!C25,$C$6&gt;'Prog. - D.L.'!C24)</f>
        <v>0</v>
      </c>
      <c r="K22" s="1">
        <f t="shared" si="0"/>
        <v>0</v>
      </c>
      <c r="L22" s="1">
        <v>22</v>
      </c>
    </row>
    <row r="23" spans="1:12" x14ac:dyDescent="0.2">
      <c r="J23" s="1" t="b">
        <f>AND($C$6&lt;='Prog. - D.L.'!C26,$C$6&gt;'Prog. - D.L.'!C25)</f>
        <v>0</v>
      </c>
      <c r="K23" s="1">
        <f t="shared" si="0"/>
        <v>0</v>
      </c>
      <c r="L23" s="1">
        <v>23</v>
      </c>
    </row>
    <row r="24" spans="1:12" x14ac:dyDescent="0.2">
      <c r="J24" s="1" t="b">
        <f>AND($C$6&lt;='Prog. - D.L.'!C27,$C$6&gt;'Prog. - D.L.'!C26)</f>
        <v>0</v>
      </c>
      <c r="K24" s="1">
        <f t="shared" si="0"/>
        <v>0</v>
      </c>
      <c r="L24" s="1">
        <v>24</v>
      </c>
    </row>
    <row r="25" spans="1:12" x14ac:dyDescent="0.2">
      <c r="J25" s="1" t="b">
        <f>AND($C$6&lt;='Prog. - D.L.'!C28,$C$6&gt;'Prog. - D.L.'!C27)</f>
        <v>0</v>
      </c>
      <c r="K25" s="1">
        <f t="shared" si="0"/>
        <v>0</v>
      </c>
      <c r="L25" s="1">
        <v>25</v>
      </c>
    </row>
    <row r="26" spans="1:12" x14ac:dyDescent="0.2">
      <c r="J26" s="1" t="b">
        <f>AND($C$6&lt;='Prog. - D.L.'!C29,$C$6&gt;'Prog. - D.L.'!C28)</f>
        <v>0</v>
      </c>
      <c r="K26" s="1">
        <f t="shared" si="0"/>
        <v>0</v>
      </c>
      <c r="L26" s="1">
        <v>26</v>
      </c>
    </row>
    <row r="27" spans="1:12" x14ac:dyDescent="0.2">
      <c r="J27" s="1" t="b">
        <f>AND($C$6&lt;='Prog. - D.L.'!C30,$C$6&gt;'Prog. - D.L.'!C29)</f>
        <v>0</v>
      </c>
      <c r="K27" s="1">
        <f t="shared" si="0"/>
        <v>0</v>
      </c>
      <c r="L27" s="1">
        <v>27</v>
      </c>
    </row>
    <row r="28" spans="1:12" x14ac:dyDescent="0.2">
      <c r="J28" s="1" t="b">
        <f>AND($C$6&lt;='Prog. - D.L.'!C31,$C$6&gt;'Prog. - D.L.'!C30)</f>
        <v>0</v>
      </c>
      <c r="K28" s="1">
        <f t="shared" si="0"/>
        <v>0</v>
      </c>
      <c r="L28" s="1">
        <v>28</v>
      </c>
    </row>
    <row r="29" spans="1:12" x14ac:dyDescent="0.2">
      <c r="J29" s="1" t="b">
        <f>AND($C$6&lt;='Prog. - D.L.'!C32,$C$6&gt;'Prog. - D.L.'!C31)</f>
        <v>0</v>
      </c>
      <c r="K29" s="1">
        <f t="shared" si="0"/>
        <v>0</v>
      </c>
      <c r="L29" s="1">
        <v>29</v>
      </c>
    </row>
    <row r="32" spans="1:12" x14ac:dyDescent="0.2">
      <c r="A32" s="8" t="s">
        <v>45</v>
      </c>
      <c r="J32" s="1" t="b">
        <f>AND($C$37&lt;='Prog. - D.L.'!C4,$C$37&gt;'Prog. - D.L.'!C3)</f>
        <v>0</v>
      </c>
      <c r="K32" s="1">
        <f>IF(J32=FALSE,0,1)</f>
        <v>0</v>
      </c>
      <c r="L32" s="1">
        <v>1</v>
      </c>
    </row>
    <row r="33" spans="2:12" x14ac:dyDescent="0.2">
      <c r="J33" s="1" t="b">
        <f>AND($C$37&lt;='Prog. - D.L.'!C5,$C$37&gt;'Prog. - D.L.'!C4)</f>
        <v>0</v>
      </c>
      <c r="K33" s="1">
        <f t="shared" ref="K33:K60" si="1">IF(J33=FALSE,0,1)</f>
        <v>0</v>
      </c>
      <c r="L33" s="1">
        <v>2</v>
      </c>
    </row>
    <row r="34" spans="2:12" x14ac:dyDescent="0.2">
      <c r="J34" s="1" t="b">
        <f>AND($C$37&lt;='Prog. - D.L.'!C6,$C$37&gt;'Prog. - D.L.'!C5)</f>
        <v>0</v>
      </c>
      <c r="K34" s="1">
        <f t="shared" si="1"/>
        <v>0</v>
      </c>
      <c r="L34" s="1">
        <v>3</v>
      </c>
    </row>
    <row r="35" spans="2:12" x14ac:dyDescent="0.2">
      <c r="J35" s="1" t="b">
        <f>AND($C$37&lt;='Prog. - D.L.'!C7,$C$37&gt;'Prog. - D.L.'!C6)</f>
        <v>0</v>
      </c>
      <c r="K35" s="1">
        <f t="shared" si="1"/>
        <v>0</v>
      </c>
      <c r="L35" s="1">
        <v>4</v>
      </c>
    </row>
    <row r="36" spans="2:12" x14ac:dyDescent="0.2">
      <c r="J36" s="1" t="b">
        <f>AND($C$37&lt;='Prog. - D.L.'!C8,$C$37&gt;'Prog. - D.L.'!C7)</f>
        <v>0</v>
      </c>
      <c r="K36" s="1">
        <f t="shared" si="1"/>
        <v>0</v>
      </c>
      <c r="L36" s="1">
        <v>5</v>
      </c>
    </row>
    <row r="37" spans="2:12" ht="15" x14ac:dyDescent="0.25">
      <c r="B37" s="1" t="s">
        <v>14</v>
      </c>
      <c r="C37" s="6">
        <f>Calcolo!H23</f>
        <v>0</v>
      </c>
      <c r="J37" s="1" t="b">
        <f>AND($C$37&lt;='Prog. - D.L.'!C9,$C$37&gt;'Prog. - D.L.'!C8)</f>
        <v>0</v>
      </c>
      <c r="K37" s="1">
        <f t="shared" si="1"/>
        <v>0</v>
      </c>
      <c r="L37" s="1">
        <v>6</v>
      </c>
    </row>
    <row r="38" spans="2:12" x14ac:dyDescent="0.2">
      <c r="J38" s="1" t="b">
        <f>AND($C$37&lt;='Prog. - D.L.'!C10,$C$37&gt;'Prog. - D.L.'!C9)</f>
        <v>0</v>
      </c>
      <c r="K38" s="1">
        <f t="shared" si="1"/>
        <v>0</v>
      </c>
      <c r="L38" s="1">
        <v>7</v>
      </c>
    </row>
    <row r="39" spans="2:12" x14ac:dyDescent="0.2">
      <c r="B39" s="1" t="s">
        <v>15</v>
      </c>
      <c r="J39" s="1" t="b">
        <f>AND($C$37&lt;='Prog. - D.L.'!C11,$C$37&gt;'Prog. - D.L.'!C10)</f>
        <v>0</v>
      </c>
      <c r="K39" s="1">
        <f t="shared" si="1"/>
        <v>0</v>
      </c>
      <c r="L39" s="1">
        <v>8</v>
      </c>
    </row>
    <row r="40" spans="2:12" ht="15" x14ac:dyDescent="0.25">
      <c r="C40" s="1" t="s">
        <v>16</v>
      </c>
      <c r="D40" s="6" t="e">
        <f>G40</f>
        <v>#N/A</v>
      </c>
      <c r="G40" s="6" t="e">
        <f>INDEX('Prog. - D.L.'!C3:D31,H40,1)</f>
        <v>#N/A</v>
      </c>
      <c r="H40" s="1" t="e">
        <f>H42</f>
        <v>#N/A</v>
      </c>
      <c r="I40" s="9"/>
      <c r="J40" s="1" t="b">
        <f>AND($C$37&lt;='Prog. - D.L.'!C12,$C$37&gt;'Prog. - D.L.'!C11)</f>
        <v>0</v>
      </c>
      <c r="K40" s="1">
        <f t="shared" si="1"/>
        <v>0</v>
      </c>
      <c r="L40" s="1">
        <v>9</v>
      </c>
    </row>
    <row r="41" spans="2:12" ht="15" x14ac:dyDescent="0.25">
      <c r="C41" s="1" t="s">
        <v>17</v>
      </c>
      <c r="D41" s="6" t="e">
        <f>G41</f>
        <v>#N/A</v>
      </c>
      <c r="G41" s="6" t="e">
        <f>INDEX('Prog. - D.L.'!C3:D31,H41,1)</f>
        <v>#N/A</v>
      </c>
      <c r="H41" s="1" t="e">
        <f>H43</f>
        <v>#N/A</v>
      </c>
      <c r="J41" s="1" t="b">
        <f>AND($C$37&lt;='Prog. - D.L.'!C13,$C$37&gt;'Prog. - D.L.'!C12)</f>
        <v>0</v>
      </c>
      <c r="K41" s="1">
        <f t="shared" si="1"/>
        <v>0</v>
      </c>
      <c r="L41" s="1">
        <v>10</v>
      </c>
    </row>
    <row r="42" spans="2:12" ht="15" x14ac:dyDescent="0.25">
      <c r="C42" s="1" t="s">
        <v>18</v>
      </c>
      <c r="D42" s="7" t="e">
        <f>G42</f>
        <v>#N/A</v>
      </c>
      <c r="G42" s="7" t="e">
        <f>INDEX('Prog. - D.L.'!C3:D31,H42,2)</f>
        <v>#N/A</v>
      </c>
      <c r="H42" s="1" t="e">
        <f>VLOOKUP(1,K32:L60,2,FALSE)</f>
        <v>#N/A</v>
      </c>
      <c r="J42" s="1" t="b">
        <f>AND($C$37&lt;='Prog. - D.L.'!C14,$C$37&gt;'Prog. - D.L.'!C13)</f>
        <v>0</v>
      </c>
      <c r="K42" s="1">
        <f t="shared" si="1"/>
        <v>0</v>
      </c>
      <c r="L42" s="1">
        <v>11</v>
      </c>
    </row>
    <row r="43" spans="2:12" ht="15" x14ac:dyDescent="0.25">
      <c r="C43" s="1" t="s">
        <v>19</v>
      </c>
      <c r="D43" s="7" t="e">
        <f>G43</f>
        <v>#N/A</v>
      </c>
      <c r="G43" s="7" t="e">
        <f>INDEX('Prog. - D.L.'!C3:D31,H43,2)</f>
        <v>#N/A</v>
      </c>
      <c r="H43" s="1" t="e">
        <f>H42+1</f>
        <v>#N/A</v>
      </c>
      <c r="J43" s="1" t="b">
        <f>AND($C$37&lt;='Prog. - D.L.'!C15,$C$37&gt;'Prog. - D.L.'!C14)</f>
        <v>0</v>
      </c>
      <c r="K43" s="1">
        <f t="shared" si="1"/>
        <v>0</v>
      </c>
      <c r="L43" s="1">
        <v>12</v>
      </c>
    </row>
    <row r="44" spans="2:12" ht="15" x14ac:dyDescent="0.25">
      <c r="B44" s="1" t="s">
        <v>20</v>
      </c>
      <c r="D44" s="7">
        <f>IF(C37&lt;129.12,0.3096745,IF(C37&gt;2582284.5,0.0410198,ROUND(D43+(D42-D43)*(D41-C37)/(D41-D40),7)))</f>
        <v>0.30967450000000002</v>
      </c>
      <c r="J44" s="1" t="b">
        <f>AND($C$37&lt;='Prog. - D.L.'!C16,$C$37&gt;'Prog. - D.L.'!C15)</f>
        <v>0</v>
      </c>
      <c r="K44" s="1">
        <f t="shared" si="1"/>
        <v>0</v>
      </c>
      <c r="L44" s="1">
        <v>13</v>
      </c>
    </row>
    <row r="45" spans="2:12" x14ac:dyDescent="0.2">
      <c r="F45" s="1" t="s">
        <v>21</v>
      </c>
      <c r="J45" s="1" t="b">
        <f>AND($C$37&lt;='Prog. - D.L.'!C17,$C$37&gt;'Prog. - D.L.'!C16)</f>
        <v>0</v>
      </c>
      <c r="K45" s="1">
        <f t="shared" si="1"/>
        <v>0</v>
      </c>
      <c r="L45" s="1">
        <v>14</v>
      </c>
    </row>
    <row r="46" spans="2:12" x14ac:dyDescent="0.2">
      <c r="J46" s="1" t="b">
        <f>AND($C$37&lt;='Prog. - D.L.'!C18,$C$37&gt;'Prog. - D.L.'!C17)</f>
        <v>0</v>
      </c>
      <c r="K46" s="1">
        <f t="shared" si="1"/>
        <v>0</v>
      </c>
      <c r="L46" s="1">
        <v>15</v>
      </c>
    </row>
    <row r="47" spans="2:12" x14ac:dyDescent="0.2">
      <c r="J47" s="1" t="b">
        <f>AND($C$37&lt;='Prog. - D.L.'!C19,$C$37&gt;'Prog. - D.L.'!C18)</f>
        <v>0</v>
      </c>
      <c r="K47" s="1">
        <f t="shared" si="1"/>
        <v>0</v>
      </c>
      <c r="L47" s="1">
        <v>16</v>
      </c>
    </row>
    <row r="48" spans="2:12" x14ac:dyDescent="0.2">
      <c r="J48" s="1" t="b">
        <f>AND($C$37&lt;='Prog. - D.L.'!C20,$C$37&gt;'Prog. - D.L.'!C19)</f>
        <v>0</v>
      </c>
      <c r="K48" s="1">
        <f t="shared" si="1"/>
        <v>0</v>
      </c>
      <c r="L48" s="1">
        <v>17</v>
      </c>
    </row>
    <row r="49" spans="1:12" x14ac:dyDescent="0.2">
      <c r="J49" s="1" t="b">
        <f>AND($C$37&lt;='Prog. - D.L.'!C21,$C$37&gt;'Prog. - D.L.'!C20)</f>
        <v>0</v>
      </c>
      <c r="K49" s="1">
        <f t="shared" si="1"/>
        <v>0</v>
      </c>
      <c r="L49" s="1">
        <v>18</v>
      </c>
    </row>
    <row r="50" spans="1:12" x14ac:dyDescent="0.2">
      <c r="J50" s="1" t="b">
        <f>AND($C$37&lt;='Prog. - D.L.'!C22,$C$37&gt;'Prog. - D.L.'!C21)</f>
        <v>0</v>
      </c>
      <c r="K50" s="1">
        <f t="shared" si="1"/>
        <v>0</v>
      </c>
      <c r="L50" s="1">
        <v>19</v>
      </c>
    </row>
    <row r="51" spans="1:12" x14ac:dyDescent="0.2">
      <c r="J51" s="1" t="b">
        <f>AND($C$37&lt;='Prog. - D.L.'!C23,$C$37&gt;'Prog. - D.L.'!C22)</f>
        <v>0</v>
      </c>
      <c r="K51" s="1">
        <f t="shared" si="1"/>
        <v>0</v>
      </c>
      <c r="L51" s="1">
        <v>20</v>
      </c>
    </row>
    <row r="52" spans="1:12" x14ac:dyDescent="0.2">
      <c r="J52" s="1" t="b">
        <f>AND($C$37&lt;='Prog. - D.L.'!C24,$C$37&gt;'Prog. - D.L.'!C23)</f>
        <v>0</v>
      </c>
      <c r="K52" s="1">
        <f t="shared" si="1"/>
        <v>0</v>
      </c>
      <c r="L52" s="1">
        <v>21</v>
      </c>
    </row>
    <row r="53" spans="1:12" x14ac:dyDescent="0.2">
      <c r="J53" s="1" t="b">
        <f>AND($C$37&lt;='Prog. - D.L.'!C25,$C$37&gt;'Prog. - D.L.'!C24)</f>
        <v>0</v>
      </c>
      <c r="K53" s="1">
        <f t="shared" si="1"/>
        <v>0</v>
      </c>
      <c r="L53" s="1">
        <v>22</v>
      </c>
    </row>
    <row r="54" spans="1:12" x14ac:dyDescent="0.2">
      <c r="J54" s="1" t="b">
        <f>AND($C$37&lt;='Prog. - D.L.'!C26,$C$37&gt;'Prog. - D.L.'!C25)</f>
        <v>0</v>
      </c>
      <c r="K54" s="1">
        <f t="shared" si="1"/>
        <v>0</v>
      </c>
      <c r="L54" s="1">
        <v>23</v>
      </c>
    </row>
    <row r="55" spans="1:12" x14ac:dyDescent="0.2">
      <c r="J55" s="1" t="b">
        <f>AND($C$37&lt;='Prog. - D.L.'!C27,$C$37&gt;'Prog. - D.L.'!C26)</f>
        <v>0</v>
      </c>
      <c r="K55" s="1">
        <f t="shared" si="1"/>
        <v>0</v>
      </c>
      <c r="L55" s="1">
        <v>24</v>
      </c>
    </row>
    <row r="56" spans="1:12" x14ac:dyDescent="0.2">
      <c r="J56" s="1" t="b">
        <f>AND($C$37&lt;='Prog. - D.L.'!C28,$C$37&gt;'Prog. - D.L.'!C27)</f>
        <v>0</v>
      </c>
      <c r="K56" s="1">
        <f t="shared" si="1"/>
        <v>0</v>
      </c>
      <c r="L56" s="1">
        <v>25</v>
      </c>
    </row>
    <row r="57" spans="1:12" x14ac:dyDescent="0.2">
      <c r="J57" s="1" t="b">
        <f>AND($C$37&lt;='Prog. - D.L.'!C29,$C$37&gt;'Prog. - D.L.'!C28)</f>
        <v>0</v>
      </c>
      <c r="K57" s="1">
        <f t="shared" si="1"/>
        <v>0</v>
      </c>
      <c r="L57" s="1">
        <v>26</v>
      </c>
    </row>
    <row r="58" spans="1:12" x14ac:dyDescent="0.2">
      <c r="J58" s="1" t="b">
        <f>AND($C$37&lt;='Prog. - D.L.'!C30,$C$37&gt;'Prog. - D.L.'!C29)</f>
        <v>0</v>
      </c>
      <c r="K58" s="1">
        <f t="shared" si="1"/>
        <v>0</v>
      </c>
      <c r="L58" s="1">
        <v>27</v>
      </c>
    </row>
    <row r="59" spans="1:12" x14ac:dyDescent="0.2">
      <c r="J59" s="1" t="b">
        <f>AND($C$37&lt;='Prog. - D.L.'!C31,$C$37&gt;'Prog. - D.L.'!C30)</f>
        <v>0</v>
      </c>
      <c r="K59" s="1">
        <f t="shared" si="1"/>
        <v>0</v>
      </c>
      <c r="L59" s="1">
        <v>28</v>
      </c>
    </row>
    <row r="60" spans="1:12" x14ac:dyDescent="0.2">
      <c r="J60" s="1" t="b">
        <f>AND($C$37&lt;='Prog. - D.L.'!C32,$C$37&gt;'Prog. - D.L.'!C31)</f>
        <v>0</v>
      </c>
      <c r="K60" s="1">
        <f t="shared" si="1"/>
        <v>0</v>
      </c>
      <c r="L60" s="1">
        <v>29</v>
      </c>
    </row>
    <row r="63" spans="1:12" x14ac:dyDescent="0.2">
      <c r="A63" s="8" t="s">
        <v>22</v>
      </c>
      <c r="J63" s="1" t="b">
        <f>AND($C$68&lt;='Prog. - D.L.'!C4,$C$68&gt;'Prog. - D.L.'!C3)</f>
        <v>0</v>
      </c>
      <c r="K63" s="1">
        <f>IF(J63=FALSE,0,1)</f>
        <v>0</v>
      </c>
      <c r="L63" s="1">
        <v>1</v>
      </c>
    </row>
    <row r="64" spans="1:12" x14ac:dyDescent="0.2">
      <c r="J64" s="1" t="b">
        <f>AND($C$68&lt;='Prog. - D.L.'!C5,$C$68&gt;'Prog. - D.L.'!C4)</f>
        <v>0</v>
      </c>
      <c r="K64" s="1">
        <f t="shared" ref="K64:K91" si="2">IF(J64=FALSE,0,1)</f>
        <v>0</v>
      </c>
      <c r="L64" s="1">
        <v>2</v>
      </c>
    </row>
    <row r="65" spans="2:12" x14ac:dyDescent="0.2">
      <c r="J65" s="1" t="b">
        <f>AND($C$68&lt;='Prog. - D.L.'!C6,$C$68&gt;'Prog. - D.L.'!C5)</f>
        <v>0</v>
      </c>
      <c r="K65" s="1">
        <f t="shared" si="2"/>
        <v>0</v>
      </c>
      <c r="L65" s="1">
        <v>3</v>
      </c>
    </row>
    <row r="66" spans="2:12" x14ac:dyDescent="0.2">
      <c r="J66" s="1" t="b">
        <f>AND($C$68&lt;='Prog. - D.L.'!C7,$C$68&gt;'Prog. - D.L.'!C6)</f>
        <v>0</v>
      </c>
      <c r="K66" s="1">
        <f t="shared" si="2"/>
        <v>0</v>
      </c>
      <c r="L66" s="1">
        <v>4</v>
      </c>
    </row>
    <row r="67" spans="2:12" x14ac:dyDescent="0.2">
      <c r="J67" s="1" t="b">
        <f>AND($C$68&lt;='Prog. - D.L.'!C8,$C$68&gt;'Prog. - D.L.'!C7)</f>
        <v>0</v>
      </c>
      <c r="K67" s="1">
        <f t="shared" si="2"/>
        <v>0</v>
      </c>
      <c r="L67" s="1">
        <v>5</v>
      </c>
    </row>
    <row r="68" spans="2:12" ht="15" x14ac:dyDescent="0.25">
      <c r="B68" s="1" t="s">
        <v>14</v>
      </c>
      <c r="C68" s="3">
        <f>Calcolo!H23</f>
        <v>0</v>
      </c>
      <c r="J68" s="1" t="b">
        <f>AND($C$68&lt;='[1]Prog. - D.L.'!C9,$C$68&gt;'[1]Prog. - D.L.'!C8)</f>
        <v>0</v>
      </c>
      <c r="K68" s="1">
        <f t="shared" si="2"/>
        <v>0</v>
      </c>
      <c r="L68" s="1">
        <v>6</v>
      </c>
    </row>
    <row r="69" spans="2:12" x14ac:dyDescent="0.2">
      <c r="J69" s="1" t="b">
        <f>AND($C$68&lt;='[1]Prog. - D.L.'!C10,$C$68&gt;'[1]Prog. - D.L.'!C9)</f>
        <v>0</v>
      </c>
      <c r="K69" s="1">
        <f t="shared" si="2"/>
        <v>0</v>
      </c>
      <c r="L69" s="1">
        <v>7</v>
      </c>
    </row>
    <row r="70" spans="2:12" x14ac:dyDescent="0.2">
      <c r="B70" s="1" t="s">
        <v>15</v>
      </c>
      <c r="J70" s="1" t="b">
        <f>AND($C$68&lt;='[1]Prog. - D.L.'!C11,$C$68&gt;'[1]Prog. - D.L.'!C10)</f>
        <v>0</v>
      </c>
      <c r="K70" s="1">
        <f t="shared" si="2"/>
        <v>0</v>
      </c>
      <c r="L70" s="1">
        <v>8</v>
      </c>
    </row>
    <row r="71" spans="2:12" ht="15" x14ac:dyDescent="0.25">
      <c r="C71" s="1" t="s">
        <v>16</v>
      </c>
      <c r="D71" s="3" t="e">
        <f>G71</f>
        <v>#N/A</v>
      </c>
      <c r="G71" s="3" t="e">
        <f>INDEX('[1]Prog. - D.L.'!C3:D31,H71,1)</f>
        <v>#N/A</v>
      </c>
      <c r="H71" s="1" t="e">
        <f>H73</f>
        <v>#N/A</v>
      </c>
      <c r="I71" s="9"/>
      <c r="J71" s="1" t="b">
        <f>AND($C$68&lt;='[1]Prog. - D.L.'!C12,$C$68&gt;'[1]Prog. - D.L.'!C11)</f>
        <v>0</v>
      </c>
      <c r="K71" s="1">
        <f t="shared" si="2"/>
        <v>0</v>
      </c>
      <c r="L71" s="1">
        <v>9</v>
      </c>
    </row>
    <row r="72" spans="2:12" ht="15" x14ac:dyDescent="0.25">
      <c r="C72" s="1" t="s">
        <v>17</v>
      </c>
      <c r="D72" s="3" t="e">
        <f>G72</f>
        <v>#N/A</v>
      </c>
      <c r="G72" s="3" t="e">
        <f>INDEX('[1]Prog. - D.L.'!C3:D31,H72,1)</f>
        <v>#N/A</v>
      </c>
      <c r="H72" s="1" t="e">
        <f>H74</f>
        <v>#N/A</v>
      </c>
      <c r="J72" s="1" t="b">
        <f>AND($C$68&lt;='[1]Prog. - D.L.'!C13,$C$68&gt;'[1]Prog. - D.L.'!C12)</f>
        <v>0</v>
      </c>
      <c r="K72" s="1">
        <f t="shared" si="2"/>
        <v>0</v>
      </c>
      <c r="L72" s="1">
        <v>10</v>
      </c>
    </row>
    <row r="73" spans="2:12" ht="15" x14ac:dyDescent="0.25">
      <c r="C73" s="1" t="s">
        <v>18</v>
      </c>
      <c r="D73" s="4" t="e">
        <f>G73</f>
        <v>#N/A</v>
      </c>
      <c r="G73" s="4" t="e">
        <f>INDEX('[1]Prog. - D.L.'!C3:D31,H73,2)</f>
        <v>#N/A</v>
      </c>
      <c r="H73" s="1" t="e">
        <f>VLOOKUP(1,K63:L91,2,FALSE)</f>
        <v>#N/A</v>
      </c>
      <c r="J73" s="1" t="b">
        <f>AND($C$68&lt;='[1]Prog. - D.L.'!C14,$C$68&gt;'[1]Prog. - D.L.'!C13)</f>
        <v>0</v>
      </c>
      <c r="K73" s="1">
        <f t="shared" si="2"/>
        <v>0</v>
      </c>
      <c r="L73" s="1">
        <v>11</v>
      </c>
    </row>
    <row r="74" spans="2:12" ht="15" x14ac:dyDescent="0.25">
      <c r="C74" s="1" t="s">
        <v>19</v>
      </c>
      <c r="D74" s="4" t="e">
        <f>G74</f>
        <v>#N/A</v>
      </c>
      <c r="G74" s="4" t="e">
        <f>INDEX('[1]Prog. - D.L.'!C3:D31,H74,2)</f>
        <v>#N/A</v>
      </c>
      <c r="H74" s="1" t="e">
        <f>H73+1</f>
        <v>#N/A</v>
      </c>
      <c r="J74" s="1" t="b">
        <f>AND($C$68&lt;='[1]Prog. - D.L.'!C15,$C$68&gt;'[1]Prog. - D.L.'!C14)</f>
        <v>0</v>
      </c>
      <c r="K74" s="1">
        <f t="shared" si="2"/>
        <v>0</v>
      </c>
      <c r="L74" s="1">
        <v>12</v>
      </c>
    </row>
    <row r="75" spans="2:12" ht="15" x14ac:dyDescent="0.25">
      <c r="B75" s="1" t="s">
        <v>20</v>
      </c>
      <c r="D75" s="4">
        <f>IF(C68&lt;129.12,0.3096745,IF(C68&gt;2582284.5,0.0341832,ROUND(D74+(D73-D74)*(D72-C68)/(D72-D71),7)))</f>
        <v>0.30967450000000002</v>
      </c>
      <c r="J75" s="1" t="b">
        <f>AND($C$68&lt;='[1]Prog. - D.L.'!C16,$C$68&gt;'[1]Prog. - D.L.'!C15)</f>
        <v>0</v>
      </c>
      <c r="K75" s="1">
        <f t="shared" si="2"/>
        <v>0</v>
      </c>
      <c r="L75" s="1">
        <v>13</v>
      </c>
    </row>
    <row r="76" spans="2:12" x14ac:dyDescent="0.2">
      <c r="F76" s="1" t="s">
        <v>21</v>
      </c>
      <c r="J76" s="1" t="b">
        <f>AND($C$68&lt;='[1]Prog. - D.L.'!C17,$C$68&gt;'[1]Prog. - D.L.'!C16)</f>
        <v>0</v>
      </c>
      <c r="K76" s="1">
        <f t="shared" si="2"/>
        <v>0</v>
      </c>
      <c r="L76" s="1">
        <v>14</v>
      </c>
    </row>
    <row r="77" spans="2:12" x14ac:dyDescent="0.2">
      <c r="J77" s="1" t="b">
        <f>AND($C$68&lt;='[1]Prog. - D.L.'!C18,$C$68&gt;'[1]Prog. - D.L.'!C17)</f>
        <v>0</v>
      </c>
      <c r="K77" s="1">
        <f t="shared" si="2"/>
        <v>0</v>
      </c>
      <c r="L77" s="1">
        <v>15</v>
      </c>
    </row>
    <row r="78" spans="2:12" x14ac:dyDescent="0.2">
      <c r="J78" s="1" t="b">
        <f>AND($C$68&lt;='[1]Prog. - D.L.'!C19,$C$68&gt;'[1]Prog. - D.L.'!C18)</f>
        <v>0</v>
      </c>
      <c r="K78" s="1">
        <f t="shared" si="2"/>
        <v>0</v>
      </c>
      <c r="L78" s="1">
        <v>16</v>
      </c>
    </row>
    <row r="79" spans="2:12" x14ac:dyDescent="0.2">
      <c r="J79" s="1" t="b">
        <f>AND($C$68&lt;='[1]Prog. - D.L.'!C20,$C$68&gt;'[1]Prog. - D.L.'!C19)</f>
        <v>0</v>
      </c>
      <c r="K79" s="1">
        <f t="shared" si="2"/>
        <v>0</v>
      </c>
      <c r="L79" s="1">
        <v>17</v>
      </c>
    </row>
    <row r="80" spans="2:12" x14ac:dyDescent="0.2">
      <c r="J80" s="1" t="b">
        <f>AND($C$68&lt;='[1]Prog. - D.L.'!C21,$C$68&gt;'[1]Prog. - D.L.'!C20)</f>
        <v>0</v>
      </c>
      <c r="K80" s="1">
        <f t="shared" si="2"/>
        <v>0</v>
      </c>
      <c r="L80" s="1">
        <v>18</v>
      </c>
    </row>
    <row r="81" spans="1:12" x14ac:dyDescent="0.2">
      <c r="J81" s="1" t="b">
        <f>AND($C$68&lt;='[1]Prog. - D.L.'!C22,$C$68&gt;'[1]Prog. - D.L.'!C21)</f>
        <v>0</v>
      </c>
      <c r="K81" s="1">
        <f t="shared" si="2"/>
        <v>0</v>
      </c>
      <c r="L81" s="1">
        <v>19</v>
      </c>
    </row>
    <row r="82" spans="1:12" x14ac:dyDescent="0.2">
      <c r="J82" s="1" t="b">
        <f>AND($C$68&lt;='[1]Prog. - D.L.'!C23,$C$68&gt;'[1]Prog. - D.L.'!C22)</f>
        <v>0</v>
      </c>
      <c r="K82" s="1">
        <f t="shared" si="2"/>
        <v>0</v>
      </c>
      <c r="L82" s="1">
        <v>20</v>
      </c>
    </row>
    <row r="83" spans="1:12" x14ac:dyDescent="0.2">
      <c r="J83" s="1" t="b">
        <f>AND($C$68&lt;='[1]Prog. - D.L.'!C24,$C$68&gt;'[1]Prog. - D.L.'!C23)</f>
        <v>0</v>
      </c>
      <c r="K83" s="1">
        <f t="shared" si="2"/>
        <v>0</v>
      </c>
      <c r="L83" s="1">
        <v>21</v>
      </c>
    </row>
    <row r="84" spans="1:12" x14ac:dyDescent="0.2">
      <c r="J84" s="1" t="b">
        <f>AND($C$68&lt;='[1]Prog. - D.L.'!C25,$C$68&gt;'[1]Prog. - D.L.'!C24)</f>
        <v>0</v>
      </c>
      <c r="K84" s="1">
        <f t="shared" si="2"/>
        <v>0</v>
      </c>
      <c r="L84" s="1">
        <v>22</v>
      </c>
    </row>
    <row r="85" spans="1:12" x14ac:dyDescent="0.2">
      <c r="J85" s="1" t="b">
        <f>AND($C$68&lt;='[1]Prog. - D.L.'!C26,$C$68&gt;'[1]Prog. - D.L.'!C25)</f>
        <v>0</v>
      </c>
      <c r="K85" s="1">
        <f t="shared" si="2"/>
        <v>0</v>
      </c>
      <c r="L85" s="1">
        <v>23</v>
      </c>
    </row>
    <row r="86" spans="1:12" x14ac:dyDescent="0.2">
      <c r="J86" s="1" t="b">
        <f>AND($C$68&lt;='[1]Prog. - D.L.'!C27,$C$68&gt;'[1]Prog. - D.L.'!C26)</f>
        <v>0</v>
      </c>
      <c r="K86" s="1">
        <f t="shared" si="2"/>
        <v>0</v>
      </c>
      <c r="L86" s="1">
        <v>24</v>
      </c>
    </row>
    <row r="87" spans="1:12" x14ac:dyDescent="0.2">
      <c r="J87" s="1" t="b">
        <f>AND($C$68&lt;='[1]Prog. - D.L.'!C28,$C$68&gt;'[1]Prog. - D.L.'!C27)</f>
        <v>0</v>
      </c>
      <c r="K87" s="1">
        <f t="shared" si="2"/>
        <v>0</v>
      </c>
      <c r="L87" s="1">
        <v>25</v>
      </c>
    </row>
    <row r="88" spans="1:12" x14ac:dyDescent="0.2">
      <c r="J88" s="1" t="b">
        <f>AND($C$68&lt;='[1]Prog. - D.L.'!C29,$C$68&gt;'[1]Prog. - D.L.'!C28)</f>
        <v>0</v>
      </c>
      <c r="K88" s="1">
        <f t="shared" si="2"/>
        <v>0</v>
      </c>
      <c r="L88" s="1">
        <v>26</v>
      </c>
    </row>
    <row r="89" spans="1:12" x14ac:dyDescent="0.2">
      <c r="J89" s="1" t="b">
        <f>AND($C$68&lt;='[1]Prog. - D.L.'!C30,$C$68&gt;'[1]Prog. - D.L.'!C29)</f>
        <v>0</v>
      </c>
      <c r="K89" s="1">
        <f t="shared" si="2"/>
        <v>0</v>
      </c>
      <c r="L89" s="1">
        <v>27</v>
      </c>
    </row>
    <row r="90" spans="1:12" x14ac:dyDescent="0.2">
      <c r="J90" s="1" t="b">
        <f>AND($C$68&lt;='[1]Prog. - D.L.'!C31,$C$68&gt;'[1]Prog. - D.L.'!C30)</f>
        <v>0</v>
      </c>
      <c r="K90" s="1">
        <f t="shared" si="2"/>
        <v>0</v>
      </c>
      <c r="L90" s="1">
        <v>28</v>
      </c>
    </row>
    <row r="91" spans="1:12" x14ac:dyDescent="0.2">
      <c r="J91" s="1" t="b">
        <f>AND($C$68&lt;='[1]Prog. - D.L.'!C32,$C$68&gt;'[1]Prog. - D.L.'!C31)</f>
        <v>0</v>
      </c>
      <c r="K91" s="1">
        <f t="shared" si="2"/>
        <v>0</v>
      </c>
      <c r="L91" s="1">
        <v>29</v>
      </c>
    </row>
    <row r="94" spans="1:12" x14ac:dyDescent="0.2">
      <c r="A94" s="8" t="s">
        <v>23</v>
      </c>
      <c r="J94" s="1" t="b">
        <f>AND($C$99&lt;='[1]Prog. - D.L.'!C4,$C$99&gt;'[1]Prog. - D.L.'!C3)</f>
        <v>0</v>
      </c>
      <c r="K94" s="1">
        <f>IF(J94=FALSE,0,1)</f>
        <v>0</v>
      </c>
      <c r="L94" s="1">
        <v>1</v>
      </c>
    </row>
    <row r="95" spans="1:12" x14ac:dyDescent="0.2">
      <c r="J95" s="1" t="b">
        <f>AND($C$99&lt;='[1]Prog. - D.L.'!C5,$C$99&gt;'[1]Prog. - D.L.'!C4)</f>
        <v>0</v>
      </c>
      <c r="K95" s="1">
        <f t="shared" ref="K95:K122" si="3">IF(J95=FALSE,0,1)</f>
        <v>0</v>
      </c>
      <c r="L95" s="1">
        <v>2</v>
      </c>
    </row>
    <row r="96" spans="1:12" x14ac:dyDescent="0.2">
      <c r="J96" s="1" t="b">
        <f>AND($C$99&lt;='[1]Prog. - D.L.'!C6,$C$99&gt;'[1]Prog. - D.L.'!C5)</f>
        <v>0</v>
      </c>
      <c r="K96" s="1">
        <f t="shared" si="3"/>
        <v>0</v>
      </c>
      <c r="L96" s="1">
        <v>3</v>
      </c>
    </row>
    <row r="97" spans="2:12" x14ac:dyDescent="0.2">
      <c r="J97" s="1" t="b">
        <f>AND($C$99&lt;='[1]Prog. - D.L.'!C7,$C$99&gt;'[1]Prog. - D.L.'!C6)</f>
        <v>0</v>
      </c>
      <c r="K97" s="1">
        <f t="shared" si="3"/>
        <v>0</v>
      </c>
      <c r="L97" s="1">
        <v>4</v>
      </c>
    </row>
    <row r="98" spans="2:12" x14ac:dyDescent="0.2">
      <c r="J98" s="1" t="b">
        <f>AND($C$99&lt;='[1]Prog. - D.L.'!C8,$C$99&gt;'[1]Prog. - D.L.'!C7)</f>
        <v>0</v>
      </c>
      <c r="K98" s="1">
        <f t="shared" si="3"/>
        <v>0</v>
      </c>
      <c r="L98" s="1">
        <v>5</v>
      </c>
    </row>
    <row r="99" spans="2:12" ht="15" x14ac:dyDescent="0.25">
      <c r="B99" s="1" t="s">
        <v>14</v>
      </c>
      <c r="C99" s="6">
        <f>'[1]Parcella generale'!E737</f>
        <v>0</v>
      </c>
      <c r="J99" s="1" t="b">
        <f>AND($C$99&lt;='[1]Prog. - D.L.'!C9,$C$99&gt;'[1]Prog. - D.L.'!C8)</f>
        <v>0</v>
      </c>
      <c r="K99" s="1">
        <f t="shared" si="3"/>
        <v>0</v>
      </c>
      <c r="L99" s="1">
        <v>6</v>
      </c>
    </row>
    <row r="100" spans="2:12" x14ac:dyDescent="0.2">
      <c r="J100" s="1" t="b">
        <f>AND($C$99&lt;='[1]Prog. - D.L.'!C10,$C$99&gt;'[1]Prog. - D.L.'!C9)</f>
        <v>0</v>
      </c>
      <c r="K100" s="1">
        <f t="shared" si="3"/>
        <v>0</v>
      </c>
      <c r="L100" s="1">
        <v>7</v>
      </c>
    </row>
    <row r="101" spans="2:12" x14ac:dyDescent="0.2">
      <c r="B101" s="1" t="s">
        <v>15</v>
      </c>
      <c r="J101" s="1" t="b">
        <f>AND($C$99&lt;='[1]Prog. - D.L.'!C11,$C$99&gt;'[1]Prog. - D.L.'!C10)</f>
        <v>0</v>
      </c>
      <c r="K101" s="1">
        <f t="shared" si="3"/>
        <v>0</v>
      </c>
      <c r="L101" s="1">
        <v>8</v>
      </c>
    </row>
    <row r="102" spans="2:12" ht="15" x14ac:dyDescent="0.25">
      <c r="C102" s="1" t="s">
        <v>16</v>
      </c>
      <c r="D102" s="6" t="e">
        <f>G102</f>
        <v>#N/A</v>
      </c>
      <c r="G102" s="6" t="e">
        <f>INDEX('[1]Prog. - D.L.'!C3:D31,H102,1)</f>
        <v>#N/A</v>
      </c>
      <c r="H102" s="1" t="e">
        <f>H104</f>
        <v>#N/A</v>
      </c>
      <c r="I102" s="9"/>
      <c r="J102" s="1" t="b">
        <f>AND($C$99&lt;='[1]Prog. - D.L.'!C12,$C$99&gt;'[1]Prog. - D.L.'!C11)</f>
        <v>0</v>
      </c>
      <c r="K102" s="1">
        <f t="shared" si="3"/>
        <v>0</v>
      </c>
      <c r="L102" s="1">
        <v>9</v>
      </c>
    </row>
    <row r="103" spans="2:12" ht="15" x14ac:dyDescent="0.25">
      <c r="C103" s="1" t="s">
        <v>17</v>
      </c>
      <c r="D103" s="6" t="e">
        <f>G103</f>
        <v>#N/A</v>
      </c>
      <c r="G103" s="6" t="e">
        <f>INDEX('[1]Prog. - D.L.'!C3:D31,H103,1)</f>
        <v>#N/A</v>
      </c>
      <c r="H103" s="1" t="e">
        <f>H105</f>
        <v>#N/A</v>
      </c>
      <c r="J103" s="1" t="b">
        <f>AND($C$99&lt;='[1]Prog. - D.L.'!C13,$C$99&gt;'[1]Prog. - D.L.'!C12)</f>
        <v>0</v>
      </c>
      <c r="K103" s="1">
        <f t="shared" si="3"/>
        <v>0</v>
      </c>
      <c r="L103" s="1">
        <v>10</v>
      </c>
    </row>
    <row r="104" spans="2:12" ht="15" x14ac:dyDescent="0.25">
      <c r="C104" s="1" t="s">
        <v>18</v>
      </c>
      <c r="D104" s="7" t="e">
        <f>G104</f>
        <v>#N/A</v>
      </c>
      <c r="G104" s="7" t="e">
        <f>INDEX('[1]Prog. - D.L.'!C3:D31,H104,2)</f>
        <v>#N/A</v>
      </c>
      <c r="H104" s="1" t="e">
        <f>VLOOKUP(1,K94:L122,2,FALSE)</f>
        <v>#N/A</v>
      </c>
      <c r="J104" s="1" t="b">
        <f>AND($C$99&lt;='[1]Prog. - D.L.'!C14,$C$99&gt;'[1]Prog. - D.L.'!C13)</f>
        <v>0</v>
      </c>
      <c r="K104" s="1">
        <f t="shared" si="3"/>
        <v>0</v>
      </c>
      <c r="L104" s="1">
        <v>11</v>
      </c>
    </row>
    <row r="105" spans="2:12" ht="15" x14ac:dyDescent="0.25">
      <c r="C105" s="1" t="s">
        <v>19</v>
      </c>
      <c r="D105" s="7" t="e">
        <f>G105</f>
        <v>#N/A</v>
      </c>
      <c r="G105" s="7" t="e">
        <f>INDEX('[1]Prog. - D.L.'!C3:D31,H105,2)</f>
        <v>#N/A</v>
      </c>
      <c r="H105" s="1" t="e">
        <f>H104+1</f>
        <v>#N/A</v>
      </c>
      <c r="J105" s="1" t="b">
        <f>AND($C$99&lt;='[1]Prog. - D.L.'!C15,$C$99&gt;'[1]Prog. - D.L.'!C14)</f>
        <v>0</v>
      </c>
      <c r="K105" s="1">
        <f t="shared" si="3"/>
        <v>0</v>
      </c>
      <c r="L105" s="1">
        <v>12</v>
      </c>
    </row>
    <row r="106" spans="2:12" ht="15" x14ac:dyDescent="0.25">
      <c r="B106" s="1" t="s">
        <v>20</v>
      </c>
      <c r="D106" s="7">
        <f>IF(C99&lt;129.12,0.3096745,IF(C99&gt;2582284.5,0.0341832,ROUND(D105+(D104-D105)*(D103-C99)/(D103-D102),7)))</f>
        <v>0.30967450000000002</v>
      </c>
      <c r="J106" s="1" t="b">
        <f>AND($C$99&lt;='[1]Prog. - D.L.'!C16,$C$99&gt;'[1]Prog. - D.L.'!C15)</f>
        <v>0</v>
      </c>
      <c r="K106" s="1">
        <f t="shared" si="3"/>
        <v>0</v>
      </c>
      <c r="L106" s="1">
        <v>13</v>
      </c>
    </row>
    <row r="107" spans="2:12" x14ac:dyDescent="0.2">
      <c r="F107" s="1" t="s">
        <v>21</v>
      </c>
      <c r="J107" s="1" t="b">
        <f>AND($C$99&lt;='[1]Prog. - D.L.'!C17,$C$99&gt;'[1]Prog. - D.L.'!C16)</f>
        <v>0</v>
      </c>
      <c r="K107" s="1">
        <f t="shared" si="3"/>
        <v>0</v>
      </c>
      <c r="L107" s="1">
        <v>14</v>
      </c>
    </row>
    <row r="108" spans="2:12" x14ac:dyDescent="0.2">
      <c r="J108" s="1" t="b">
        <f>AND($C$99&lt;='[1]Prog. - D.L.'!C18,$C$99&gt;'[1]Prog. - D.L.'!C17)</f>
        <v>0</v>
      </c>
      <c r="K108" s="1">
        <f t="shared" si="3"/>
        <v>0</v>
      </c>
      <c r="L108" s="1">
        <v>15</v>
      </c>
    </row>
    <row r="109" spans="2:12" x14ac:dyDescent="0.2">
      <c r="J109" s="1" t="b">
        <f>AND($C$99&lt;='[1]Prog. - D.L.'!C19,$C$99&gt;'[1]Prog. - D.L.'!C18)</f>
        <v>0</v>
      </c>
      <c r="K109" s="1">
        <f t="shared" si="3"/>
        <v>0</v>
      </c>
      <c r="L109" s="1">
        <v>16</v>
      </c>
    </row>
    <row r="110" spans="2:12" x14ac:dyDescent="0.2">
      <c r="J110" s="1" t="b">
        <f>AND($C$99&lt;='[1]Prog. - D.L.'!C20,$C$99&gt;'[1]Prog. - D.L.'!C19)</f>
        <v>0</v>
      </c>
      <c r="K110" s="1">
        <f t="shared" si="3"/>
        <v>0</v>
      </c>
      <c r="L110" s="1">
        <v>17</v>
      </c>
    </row>
    <row r="111" spans="2:12" x14ac:dyDescent="0.2">
      <c r="J111" s="1" t="b">
        <f>AND($C$99&lt;='[1]Prog. - D.L.'!C21,$C$99&gt;'[1]Prog. - D.L.'!C20)</f>
        <v>0</v>
      </c>
      <c r="K111" s="1">
        <f t="shared" si="3"/>
        <v>0</v>
      </c>
      <c r="L111" s="1">
        <v>18</v>
      </c>
    </row>
    <row r="112" spans="2:12" x14ac:dyDescent="0.2">
      <c r="J112" s="1" t="b">
        <f>AND($C$99&lt;='[1]Prog. - D.L.'!C22,$C$99&gt;'[1]Prog. - D.L.'!C21)</f>
        <v>0</v>
      </c>
      <c r="K112" s="1">
        <f t="shared" si="3"/>
        <v>0</v>
      </c>
      <c r="L112" s="1">
        <v>19</v>
      </c>
    </row>
    <row r="113" spans="10:12" x14ac:dyDescent="0.2">
      <c r="J113" s="1" t="b">
        <f>AND($C$99&lt;='[1]Prog. - D.L.'!C23,$C$99&gt;'[1]Prog. - D.L.'!C22)</f>
        <v>0</v>
      </c>
      <c r="K113" s="1">
        <f t="shared" si="3"/>
        <v>0</v>
      </c>
      <c r="L113" s="1">
        <v>20</v>
      </c>
    </row>
    <row r="114" spans="10:12" x14ac:dyDescent="0.2">
      <c r="J114" s="1" t="b">
        <f>AND($C$99&lt;='[1]Prog. - D.L.'!C24,$C$99&gt;'[1]Prog. - D.L.'!C23)</f>
        <v>0</v>
      </c>
      <c r="K114" s="1">
        <f t="shared" si="3"/>
        <v>0</v>
      </c>
      <c r="L114" s="1">
        <v>21</v>
      </c>
    </row>
    <row r="115" spans="10:12" x14ac:dyDescent="0.2">
      <c r="J115" s="1" t="b">
        <f>AND($C$99&lt;='[1]Prog. - D.L.'!C25,$C$99&gt;'[1]Prog. - D.L.'!C24)</f>
        <v>0</v>
      </c>
      <c r="K115" s="1">
        <f t="shared" si="3"/>
        <v>0</v>
      </c>
      <c r="L115" s="1">
        <v>22</v>
      </c>
    </row>
    <row r="116" spans="10:12" x14ac:dyDescent="0.2">
      <c r="J116" s="1" t="b">
        <f>AND($C$99&lt;='[1]Prog. - D.L.'!C26,$C$99&gt;'[1]Prog. - D.L.'!C25)</f>
        <v>0</v>
      </c>
      <c r="K116" s="1">
        <f t="shared" si="3"/>
        <v>0</v>
      </c>
      <c r="L116" s="1">
        <v>23</v>
      </c>
    </row>
    <row r="117" spans="10:12" x14ac:dyDescent="0.2">
      <c r="J117" s="1" t="b">
        <f>AND($C$99&lt;='[1]Prog. - D.L.'!C27,$C$99&gt;'[1]Prog. - D.L.'!C26)</f>
        <v>0</v>
      </c>
      <c r="K117" s="1">
        <f t="shared" si="3"/>
        <v>0</v>
      </c>
      <c r="L117" s="1">
        <v>24</v>
      </c>
    </row>
    <row r="118" spans="10:12" x14ac:dyDescent="0.2">
      <c r="J118" s="1" t="b">
        <f>AND($C$99&lt;='[1]Prog. - D.L.'!C28,$C$99&gt;'[1]Prog. - D.L.'!C27)</f>
        <v>0</v>
      </c>
      <c r="K118" s="1">
        <f t="shared" si="3"/>
        <v>0</v>
      </c>
      <c r="L118" s="1">
        <v>25</v>
      </c>
    </row>
    <row r="119" spans="10:12" x14ac:dyDescent="0.2">
      <c r="J119" s="1" t="b">
        <f>AND($C$99&lt;='[1]Prog. - D.L.'!C29,$C$99&gt;'[1]Prog. - D.L.'!C28)</f>
        <v>0</v>
      </c>
      <c r="K119" s="1">
        <f t="shared" si="3"/>
        <v>0</v>
      </c>
      <c r="L119" s="1">
        <v>26</v>
      </c>
    </row>
    <row r="120" spans="10:12" x14ac:dyDescent="0.2">
      <c r="J120" s="1" t="b">
        <f>AND($C$99&lt;='[1]Prog. - D.L.'!C30,$C$99&gt;'[1]Prog. - D.L.'!C29)</f>
        <v>0</v>
      </c>
      <c r="K120" s="1">
        <f t="shared" si="3"/>
        <v>0</v>
      </c>
      <c r="L120" s="1">
        <v>27</v>
      </c>
    </row>
    <row r="121" spans="10:12" x14ac:dyDescent="0.2">
      <c r="J121" s="1" t="b">
        <f>AND($C$99&lt;='[1]Prog. - D.L.'!C31,$C$99&gt;'[1]Prog. - D.L.'!C30)</f>
        <v>0</v>
      </c>
      <c r="K121" s="1">
        <f t="shared" si="3"/>
        <v>0</v>
      </c>
      <c r="L121" s="1">
        <v>28</v>
      </c>
    </row>
    <row r="122" spans="10:12" x14ac:dyDescent="0.2">
      <c r="J122" s="1" t="b">
        <f>AND($C$99&lt;='[1]Prog. - D.L.'!C32,$C$99&gt;'[1]Prog. - D.L.'!C31)</f>
        <v>0</v>
      </c>
      <c r="K122" s="1">
        <f t="shared" si="3"/>
        <v>0</v>
      </c>
      <c r="L122" s="1">
        <v>29</v>
      </c>
    </row>
  </sheetData>
  <sheetProtection algorithmName="SHA-512" hashValue="9mstj1lXR9bk9dqN67Ju6ViIneaJO8wHVn308CWnFaQ0py0HnfqKLW4HQ94PVUkkrora99aiXA7kRKrMwwWmwg==" saltValue="60O3liTV92PpEJ7dlvXQiw==" spinCount="100000" sheet="1" selectLockedCells="1"/>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Calcolo</vt:lpstr>
      <vt:lpstr>Prog. - D.L.</vt:lpstr>
      <vt:lpstr>Calcola % 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Varie</dc:creator>
  <cp:lastModifiedBy>Lucia Marangella</cp:lastModifiedBy>
  <cp:lastPrinted>2024-12-05T20:50:10Z</cp:lastPrinted>
  <dcterms:created xsi:type="dcterms:W3CDTF">2024-12-05T11:03:52Z</dcterms:created>
  <dcterms:modified xsi:type="dcterms:W3CDTF">2025-06-30T11:14:47Z</dcterms:modified>
</cp:coreProperties>
</file>